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backupFile="1" codeName="ThisWorkbook"/>
  <mc:AlternateContent xmlns:mc="http://schemas.openxmlformats.org/markup-compatibility/2006">
    <mc:Choice Requires="x15">
      <x15ac:absPath xmlns:x15ac="http://schemas.microsoft.com/office/spreadsheetml/2010/11/ac" url="C:\Users\rlp0138\Desktop\"/>
    </mc:Choice>
  </mc:AlternateContent>
  <xr:revisionPtr revIDLastSave="0" documentId="8_{63F7AE56-07D3-4C55-B0E6-071DC440A02A}" xr6:coauthVersionLast="36" xr6:coauthVersionMax="36" xr10:uidLastSave="{00000000-0000-0000-0000-000000000000}"/>
  <bookViews>
    <workbookView xWindow="-108" yWindow="-108" windowWidth="23256" windowHeight="12576" activeTab="1" xr2:uid="{00000000-000D-0000-FFFF-FFFF00000000}"/>
  </bookViews>
  <sheets>
    <sheet name="calendar" sheetId="5" state="hidden" r:id="rId1"/>
    <sheet name="UPO23" sheetId="4" r:id="rId2"/>
  </sheets>
  <definedNames>
    <definedName name="beg_date" localSheetId="0">calendar!$B$3</definedName>
    <definedName name="beg_date">#REF!</definedName>
    <definedName name="day_of_week" localSheetId="0">calendar!$B$6</definedName>
    <definedName name="day_of_week">#REF!</definedName>
    <definedName name="No_days" localSheetId="0">calendar!$K$5:$V$6</definedName>
    <definedName name="No_days">#REF!</definedName>
    <definedName name="prior_mo" localSheetId="0">calendar!$N$9:$Y$12</definedName>
    <definedName name="prior_mo">#REF!</definedName>
  </definedNames>
  <calcPr calcId="191029"/>
</workbook>
</file>

<file path=xl/calcChain.xml><?xml version="1.0" encoding="utf-8"?>
<calcChain xmlns="http://schemas.openxmlformats.org/spreadsheetml/2006/main">
  <c r="B3" i="5" l="1"/>
  <c r="B7" i="5" s="1"/>
  <c r="I9" i="4"/>
  <c r="J9" i="4"/>
  <c r="K9" i="4"/>
  <c r="L9" i="4"/>
  <c r="Q9" i="4"/>
  <c r="R9" i="4"/>
  <c r="S9" i="4"/>
  <c r="T9" i="4"/>
  <c r="U9" i="4"/>
  <c r="U12" i="4" s="1"/>
  <c r="W9" i="4"/>
  <c r="AK9" i="4"/>
  <c r="AL9" i="4"/>
  <c r="AM9" i="4"/>
  <c r="AN9" i="4"/>
  <c r="AS9" i="4"/>
  <c r="AT9" i="4"/>
  <c r="AW9" i="4"/>
  <c r="AV9" i="4"/>
  <c r="AU9" i="4"/>
  <c r="I10" i="4"/>
  <c r="J10" i="4"/>
  <c r="K10" i="4"/>
  <c r="L10" i="4"/>
  <c r="Q10" i="4"/>
  <c r="R10" i="4"/>
  <c r="S10" i="4"/>
  <c r="T10" i="4"/>
  <c r="U10" i="4"/>
  <c r="W10" i="4"/>
  <c r="AK10" i="4"/>
  <c r="AL10" i="4"/>
  <c r="AM10" i="4"/>
  <c r="AN10" i="4"/>
  <c r="AS10" i="4"/>
  <c r="AT10" i="4"/>
  <c r="AU10" i="4"/>
  <c r="AV10" i="4"/>
  <c r="AV12" i="4" s="1"/>
  <c r="AW10" i="4"/>
  <c r="AY10" i="4"/>
  <c r="BV10" i="4"/>
  <c r="I11" i="4"/>
  <c r="J11" i="4"/>
  <c r="K11" i="4"/>
  <c r="L11" i="4"/>
  <c r="Q11" i="4"/>
  <c r="R11" i="4"/>
  <c r="S11" i="4"/>
  <c r="T11" i="4"/>
  <c r="T12" i="4" s="1"/>
  <c r="U11" i="4"/>
  <c r="W11" i="4"/>
  <c r="AK11" i="4"/>
  <c r="AL11" i="4"/>
  <c r="AM11" i="4"/>
  <c r="AN11" i="4"/>
  <c r="AS11" i="4"/>
  <c r="AT11" i="4"/>
  <c r="AU11" i="4"/>
  <c r="AV11" i="4"/>
  <c r="AW11" i="4"/>
  <c r="AY11" i="4"/>
  <c r="I13" i="4"/>
  <c r="J13" i="4"/>
  <c r="T13" i="4" s="1"/>
  <c r="W13" i="4" s="1"/>
  <c r="K13" i="4"/>
  <c r="L13" i="4" s="1"/>
  <c r="Q13" i="4"/>
  <c r="R13" i="4"/>
  <c r="S13" i="4"/>
  <c r="AK13" i="4"/>
  <c r="AL13" i="4"/>
  <c r="AM13" i="4"/>
  <c r="AN13" i="4" s="1"/>
  <c r="AS13" i="4"/>
  <c r="AT13" i="4"/>
  <c r="AU13" i="4"/>
  <c r="I14" i="4"/>
  <c r="J14" i="4"/>
  <c r="K14" i="4"/>
  <c r="L14" i="4" s="1"/>
  <c r="Q14" i="4"/>
  <c r="R14" i="4"/>
  <c r="S14" i="4"/>
  <c r="AK14" i="4"/>
  <c r="AL14" i="4"/>
  <c r="AM14" i="4"/>
  <c r="AN14" i="4" s="1"/>
  <c r="AS14" i="4"/>
  <c r="AT14" i="4"/>
  <c r="AU14" i="4"/>
  <c r="I15" i="4"/>
  <c r="J15" i="4"/>
  <c r="K15" i="4"/>
  <c r="L15" i="4"/>
  <c r="Q15" i="4"/>
  <c r="R15" i="4"/>
  <c r="S15" i="4"/>
  <c r="T15" i="4"/>
  <c r="U15" i="4"/>
  <c r="W15" i="4"/>
  <c r="AK15" i="4"/>
  <c r="AL15" i="4"/>
  <c r="AM15" i="4"/>
  <c r="AN15" i="4"/>
  <c r="AS15" i="4"/>
  <c r="AT15" i="4"/>
  <c r="AU15" i="4"/>
  <c r="AV15" i="4"/>
  <c r="AW15" i="4"/>
  <c r="AY15" i="4"/>
  <c r="I17" i="4"/>
  <c r="J17" i="4"/>
  <c r="U17" i="4" s="1"/>
  <c r="K17" i="4"/>
  <c r="L17" i="4" s="1"/>
  <c r="Q17" i="4"/>
  <c r="R17" i="4"/>
  <c r="S17" i="4"/>
  <c r="U19" i="4"/>
  <c r="AK17" i="4"/>
  <c r="AL17" i="4"/>
  <c r="AM17" i="4"/>
  <c r="AN17" i="4" s="1"/>
  <c r="AS17" i="4"/>
  <c r="AT17" i="4"/>
  <c r="AU17" i="4"/>
  <c r="I18" i="4"/>
  <c r="J18" i="4"/>
  <c r="K18" i="4"/>
  <c r="L18" i="4" s="1"/>
  <c r="Q18" i="4"/>
  <c r="R18" i="4"/>
  <c r="S18" i="4"/>
  <c r="AK18" i="4"/>
  <c r="AL18" i="4"/>
  <c r="AM18" i="4"/>
  <c r="AN18" i="4" s="1"/>
  <c r="AS18" i="4"/>
  <c r="AT18" i="4"/>
  <c r="AU18" i="4"/>
  <c r="I19" i="4"/>
  <c r="J19" i="4"/>
  <c r="K19" i="4"/>
  <c r="L19" i="4"/>
  <c r="Q19" i="4"/>
  <c r="R19" i="4"/>
  <c r="S19" i="4"/>
  <c r="T19" i="4"/>
  <c r="W19" i="4"/>
  <c r="AK19" i="4"/>
  <c r="AL19" i="4"/>
  <c r="AM19" i="4"/>
  <c r="AN19" i="4"/>
  <c r="AS19" i="4"/>
  <c r="AT19" i="4"/>
  <c r="AU19" i="4"/>
  <c r="AV19" i="4"/>
  <c r="AW19" i="4"/>
  <c r="AY19" i="4"/>
  <c r="I21" i="4"/>
  <c r="J21" i="4"/>
  <c r="K21" i="4"/>
  <c r="L21" i="4" s="1"/>
  <c r="Q21" i="4"/>
  <c r="R21" i="4"/>
  <c r="S21" i="4"/>
  <c r="AK21" i="4"/>
  <c r="AL21" i="4"/>
  <c r="AM21" i="4"/>
  <c r="AN21" i="4" s="1"/>
  <c r="AS21" i="4"/>
  <c r="AT21" i="4"/>
  <c r="AW21" i="4" s="1"/>
  <c r="AU21" i="4"/>
  <c r="I22" i="4"/>
  <c r="J22" i="4"/>
  <c r="K22" i="4"/>
  <c r="L22" i="4" s="1"/>
  <c r="Q22" i="4"/>
  <c r="R22" i="4"/>
  <c r="S22" i="4"/>
  <c r="U23" i="4"/>
  <c r="AK22" i="4"/>
  <c r="AL22" i="4"/>
  <c r="AM22" i="4"/>
  <c r="AN22" i="4" s="1"/>
  <c r="AS22" i="4"/>
  <c r="AT22" i="4"/>
  <c r="AU22" i="4"/>
  <c r="AV23" i="4"/>
  <c r="I23" i="4"/>
  <c r="J23" i="4"/>
  <c r="K23" i="4"/>
  <c r="L23" i="4"/>
  <c r="Q23" i="4"/>
  <c r="R23" i="4"/>
  <c r="S23" i="4"/>
  <c r="T23" i="4"/>
  <c r="W23" i="4"/>
  <c r="AK23" i="4"/>
  <c r="AL23" i="4"/>
  <c r="AM23" i="4"/>
  <c r="AN23" i="4"/>
  <c r="AS23" i="4"/>
  <c r="AT23" i="4"/>
  <c r="AU23" i="4"/>
  <c r="AW23" i="4"/>
  <c r="AY23" i="4"/>
  <c r="I25" i="4"/>
  <c r="J25" i="4"/>
  <c r="K25" i="4"/>
  <c r="L25" i="4" s="1"/>
  <c r="Q25" i="4"/>
  <c r="R25" i="4"/>
  <c r="S25" i="4"/>
  <c r="W27" i="4"/>
  <c r="AK25" i="4"/>
  <c r="AL25" i="4"/>
  <c r="AM25" i="4"/>
  <c r="AN25" i="4" s="1"/>
  <c r="AS25" i="4"/>
  <c r="AT25" i="4"/>
  <c r="AU25" i="4"/>
  <c r="AV27" i="4"/>
  <c r="I26" i="4"/>
  <c r="J26" i="4"/>
  <c r="K26" i="4"/>
  <c r="L26" i="4" s="1"/>
  <c r="Q26" i="4"/>
  <c r="R26" i="4"/>
  <c r="S26" i="4"/>
  <c r="U27" i="4"/>
  <c r="AK26" i="4"/>
  <c r="AL26" i="4"/>
  <c r="AM26" i="4"/>
  <c r="AN26" i="4" s="1"/>
  <c r="AS26" i="4"/>
  <c r="AT26" i="4"/>
  <c r="AU26" i="4"/>
  <c r="AY27" i="4"/>
  <c r="I27" i="4"/>
  <c r="J27" i="4"/>
  <c r="K27" i="4"/>
  <c r="L27" i="4"/>
  <c r="Q27" i="4"/>
  <c r="R27" i="4"/>
  <c r="S27" i="4"/>
  <c r="T27" i="4"/>
  <c r="AK27" i="4"/>
  <c r="AL27" i="4"/>
  <c r="AM27" i="4"/>
  <c r="AN27" i="4"/>
  <c r="AS27" i="4"/>
  <c r="AT27" i="4"/>
  <c r="AU27" i="4"/>
  <c r="AW27" i="4"/>
  <c r="AN28" i="4"/>
  <c r="I29" i="4"/>
  <c r="J29" i="4"/>
  <c r="K29" i="4"/>
  <c r="L29" i="4" s="1"/>
  <c r="Q29" i="4"/>
  <c r="R29" i="4"/>
  <c r="S29" i="4"/>
  <c r="T31" i="4"/>
  <c r="U31" i="4"/>
  <c r="AK29" i="4"/>
  <c r="AL29" i="4"/>
  <c r="AM29" i="4"/>
  <c r="AN29" i="4" s="1"/>
  <c r="AS29" i="4"/>
  <c r="AT29" i="4"/>
  <c r="AU29" i="4"/>
  <c r="AY31" i="4"/>
  <c r="I30" i="4"/>
  <c r="J30" i="4"/>
  <c r="K30" i="4"/>
  <c r="L30" i="4" s="1"/>
  <c r="Q30" i="4"/>
  <c r="R30" i="4"/>
  <c r="S30" i="4"/>
  <c r="AK30" i="4"/>
  <c r="AL30" i="4"/>
  <c r="AM30" i="4"/>
  <c r="AN30" i="4" s="1"/>
  <c r="AS30" i="4"/>
  <c r="AT30" i="4"/>
  <c r="AV30" i="4" s="1"/>
  <c r="AU30" i="4"/>
  <c r="AW31" i="4"/>
  <c r="I31" i="4"/>
  <c r="J31" i="4"/>
  <c r="K31" i="4"/>
  <c r="L31" i="4"/>
  <c r="Q31" i="4"/>
  <c r="R31" i="4"/>
  <c r="S31" i="4"/>
  <c r="W31" i="4"/>
  <c r="AK31" i="4"/>
  <c r="AL31" i="4"/>
  <c r="AM31" i="4"/>
  <c r="AN31" i="4"/>
  <c r="AS31" i="4"/>
  <c r="AT31" i="4"/>
  <c r="AU31" i="4"/>
  <c r="AV31" i="4"/>
  <c r="I33" i="4"/>
  <c r="J33" i="4"/>
  <c r="K33" i="4"/>
  <c r="L33" i="4" s="1"/>
  <c r="Q33" i="4"/>
  <c r="R33" i="4"/>
  <c r="S33" i="4"/>
  <c r="AK33" i="4"/>
  <c r="AL33" i="4"/>
  <c r="AM33" i="4"/>
  <c r="AN33" i="4"/>
  <c r="AS33" i="4"/>
  <c r="AT33" i="4"/>
  <c r="AU33" i="4"/>
  <c r="AV33" i="4"/>
  <c r="AV36" i="4" s="1"/>
  <c r="AW33" i="4"/>
  <c r="AW34" i="4"/>
  <c r="AW35" i="4"/>
  <c r="AY33" i="4"/>
  <c r="I34" i="4"/>
  <c r="J34" i="4"/>
  <c r="K34" i="4"/>
  <c r="L34" i="4"/>
  <c r="Q34" i="4"/>
  <c r="R34" i="4"/>
  <c r="U34" i="4"/>
  <c r="S34" i="4"/>
  <c r="AK34" i="4"/>
  <c r="AL34" i="4"/>
  <c r="AM34" i="4"/>
  <c r="AN34" i="4"/>
  <c r="AS34" i="4"/>
  <c r="AT34" i="4"/>
  <c r="AU34" i="4"/>
  <c r="AV34" i="4"/>
  <c r="AV35" i="4"/>
  <c r="AY34" i="4"/>
  <c r="I35" i="4"/>
  <c r="J35" i="4"/>
  <c r="K35" i="4"/>
  <c r="L35" i="4"/>
  <c r="Q35" i="4"/>
  <c r="R35" i="4"/>
  <c r="S35" i="4"/>
  <c r="T35" i="4"/>
  <c r="U35" i="4"/>
  <c r="W35" i="4"/>
  <c r="AK35" i="4"/>
  <c r="AL35" i="4"/>
  <c r="AM35" i="4"/>
  <c r="AN35" i="4"/>
  <c r="AS35" i="4"/>
  <c r="AT35" i="4"/>
  <c r="AU35" i="4"/>
  <c r="AY35" i="4"/>
  <c r="I40" i="4"/>
  <c r="J40" i="4"/>
  <c r="K40" i="4"/>
  <c r="L40" i="4"/>
  <c r="Q40" i="4"/>
  <c r="R40" i="4"/>
  <c r="S40" i="4"/>
  <c r="U42" i="4"/>
  <c r="AK40" i="4"/>
  <c r="AL40" i="4"/>
  <c r="AM40" i="4"/>
  <c r="AN40" i="4"/>
  <c r="AS40" i="4"/>
  <c r="AT40" i="4"/>
  <c r="AU40" i="4"/>
  <c r="AV40" i="4"/>
  <c r="AW41" i="4"/>
  <c r="AW42" i="4"/>
  <c r="I41" i="4"/>
  <c r="J41" i="4"/>
  <c r="K41" i="4"/>
  <c r="L41" i="4"/>
  <c r="Q41" i="4"/>
  <c r="R41" i="4"/>
  <c r="T41" i="4"/>
  <c r="S41" i="4"/>
  <c r="AK41" i="4"/>
  <c r="AL41" i="4"/>
  <c r="AM41" i="4"/>
  <c r="AN41" i="4"/>
  <c r="AS41" i="4"/>
  <c r="AT41" i="4"/>
  <c r="AU41" i="4"/>
  <c r="AV41" i="4"/>
  <c r="AY41" i="4"/>
  <c r="I42" i="4"/>
  <c r="J42" i="4"/>
  <c r="K42" i="4"/>
  <c r="L42" i="4"/>
  <c r="Q42" i="4"/>
  <c r="R42" i="4"/>
  <c r="S42" i="4"/>
  <c r="T42" i="4"/>
  <c r="W42" i="4"/>
  <c r="AK42" i="4"/>
  <c r="AL42" i="4"/>
  <c r="AM42" i="4"/>
  <c r="AN42" i="4"/>
  <c r="AS42" i="4"/>
  <c r="AT42" i="4"/>
  <c r="AU42" i="4"/>
  <c r="AV42" i="4"/>
  <c r="AV43" i="4"/>
  <c r="AY42" i="4"/>
  <c r="AK43" i="4"/>
  <c r="AL43" i="4"/>
  <c r="AM43" i="4"/>
  <c r="AN43" i="4"/>
  <c r="I44" i="4"/>
  <c r="J44" i="4"/>
  <c r="K44" i="4"/>
  <c r="L44" i="4" s="1"/>
  <c r="Q44" i="4"/>
  <c r="R44" i="4"/>
  <c r="S44" i="4"/>
  <c r="U46" i="4"/>
  <c r="AK44" i="4"/>
  <c r="AL44" i="4"/>
  <c r="AW44" i="4" s="1"/>
  <c r="AM44" i="4"/>
  <c r="AN44" i="4" s="1"/>
  <c r="AS44" i="4"/>
  <c r="AT44" i="4"/>
  <c r="AU44" i="4"/>
  <c r="AW46" i="4"/>
  <c r="I45" i="4"/>
  <c r="J45" i="4"/>
  <c r="K45" i="4"/>
  <c r="L45" i="4" s="1"/>
  <c r="Q45" i="4"/>
  <c r="R45" i="4"/>
  <c r="S45" i="4"/>
  <c r="AK45" i="4"/>
  <c r="AL45" i="4"/>
  <c r="AW45" i="4" s="1"/>
  <c r="AM45" i="4"/>
  <c r="AN45" i="4" s="1"/>
  <c r="AS45" i="4"/>
  <c r="AT45" i="4"/>
  <c r="AU45" i="4"/>
  <c r="I46" i="4"/>
  <c r="J46" i="4"/>
  <c r="K46" i="4"/>
  <c r="L46" i="4"/>
  <c r="Q46" i="4"/>
  <c r="R46" i="4"/>
  <c r="S46" i="4"/>
  <c r="T46" i="4"/>
  <c r="W46" i="4"/>
  <c r="AK46" i="4"/>
  <c r="AL46" i="4"/>
  <c r="AM46" i="4"/>
  <c r="AN46" i="4"/>
  <c r="AS46" i="4"/>
  <c r="AT46" i="4"/>
  <c r="AU46" i="4"/>
  <c r="AV46" i="4"/>
  <c r="AY46" i="4"/>
  <c r="AK47" i="4"/>
  <c r="AL47" i="4"/>
  <c r="AM47" i="4"/>
  <c r="AN47" i="4"/>
  <c r="I48" i="4"/>
  <c r="J48" i="4"/>
  <c r="K48" i="4"/>
  <c r="L48" i="4" s="1"/>
  <c r="Q48" i="4"/>
  <c r="R48" i="4"/>
  <c r="S48" i="4"/>
  <c r="U50" i="4"/>
  <c r="AK48" i="4"/>
  <c r="AL48" i="4"/>
  <c r="AM48" i="4"/>
  <c r="AN48" i="4"/>
  <c r="AS48" i="4"/>
  <c r="AT48" i="4"/>
  <c r="AV48" i="4"/>
  <c r="AU48" i="4"/>
  <c r="I49" i="4"/>
  <c r="J49" i="4"/>
  <c r="K49" i="4"/>
  <c r="L49" i="4" s="1"/>
  <c r="Q49" i="4"/>
  <c r="R49" i="4"/>
  <c r="S49" i="4"/>
  <c r="AK49" i="4"/>
  <c r="AL49" i="4"/>
  <c r="AM49" i="4"/>
  <c r="AN49" i="4"/>
  <c r="AS49" i="4"/>
  <c r="AT49" i="4"/>
  <c r="AU49" i="4"/>
  <c r="AV49" i="4"/>
  <c r="AW49" i="4"/>
  <c r="AY49" i="4"/>
  <c r="I50" i="4"/>
  <c r="J50" i="4"/>
  <c r="K50" i="4"/>
  <c r="L50" i="4"/>
  <c r="Q50" i="4"/>
  <c r="R50" i="4"/>
  <c r="S50" i="4"/>
  <c r="T50" i="4"/>
  <c r="W50" i="4"/>
  <c r="AK50" i="4"/>
  <c r="AL50" i="4"/>
  <c r="AM50" i="4"/>
  <c r="AN50" i="4"/>
  <c r="AS50" i="4"/>
  <c r="AT50" i="4"/>
  <c r="AU50" i="4"/>
  <c r="AV50" i="4"/>
  <c r="AW50" i="4"/>
  <c r="AY50" i="4"/>
  <c r="AK51" i="4"/>
  <c r="AL51" i="4"/>
  <c r="AM51" i="4"/>
  <c r="AN51" i="4"/>
  <c r="I52" i="4"/>
  <c r="J52" i="4"/>
  <c r="K52" i="4"/>
  <c r="L52" i="4"/>
  <c r="Q52" i="4"/>
  <c r="R52" i="4"/>
  <c r="S52" i="4"/>
  <c r="U54" i="4"/>
  <c r="AK52" i="4"/>
  <c r="AL52" i="4"/>
  <c r="AM52" i="4"/>
  <c r="AN52" i="4"/>
  <c r="AS52" i="4"/>
  <c r="AT52" i="4"/>
  <c r="AU52" i="4"/>
  <c r="I53" i="4"/>
  <c r="J53" i="4"/>
  <c r="K53" i="4"/>
  <c r="L53" i="4" s="1"/>
  <c r="Q53" i="4"/>
  <c r="R53" i="4"/>
  <c r="U53" i="4" s="1"/>
  <c r="U55" i="4" s="1"/>
  <c r="S53" i="4"/>
  <c r="AK53" i="4"/>
  <c r="AL53" i="4"/>
  <c r="AM53" i="4"/>
  <c r="AN53" i="4"/>
  <c r="AS53" i="4"/>
  <c r="AT53" i="4"/>
  <c r="AU53" i="4"/>
  <c r="AV53" i="4"/>
  <c r="AW53" i="4"/>
  <c r="AY53" i="4"/>
  <c r="I54" i="4"/>
  <c r="J54" i="4"/>
  <c r="K54" i="4"/>
  <c r="L54" i="4"/>
  <c r="Q54" i="4"/>
  <c r="R54" i="4"/>
  <c r="S54" i="4"/>
  <c r="T54" i="4"/>
  <c r="W54" i="4"/>
  <c r="AK54" i="4"/>
  <c r="AL54" i="4"/>
  <c r="AM54" i="4"/>
  <c r="AN54" i="4"/>
  <c r="AS54" i="4"/>
  <c r="AT54" i="4"/>
  <c r="AU54" i="4"/>
  <c r="AV54" i="4"/>
  <c r="AW54" i="4"/>
  <c r="AY54" i="4"/>
  <c r="AK55" i="4"/>
  <c r="AL55" i="4"/>
  <c r="AM55" i="4"/>
  <c r="AN55" i="4"/>
  <c r="I56" i="4"/>
  <c r="J56" i="4"/>
  <c r="K56" i="4"/>
  <c r="L56" i="4" s="1"/>
  <c r="Q56" i="4"/>
  <c r="R56" i="4"/>
  <c r="U56" i="4" s="1"/>
  <c r="S56" i="4"/>
  <c r="T58" i="4"/>
  <c r="AK56" i="4"/>
  <c r="AL56" i="4"/>
  <c r="AM56" i="4"/>
  <c r="AN56" i="4"/>
  <c r="AS56" i="4"/>
  <c r="AT56" i="4"/>
  <c r="AU56" i="4"/>
  <c r="AV56" i="4"/>
  <c r="AW56" i="4"/>
  <c r="AY56" i="4"/>
  <c r="I57" i="4"/>
  <c r="J57" i="4"/>
  <c r="K57" i="4"/>
  <c r="L57" i="4" s="1"/>
  <c r="Q57" i="4"/>
  <c r="R57" i="4"/>
  <c r="S57" i="4"/>
  <c r="AK57" i="4"/>
  <c r="AL57" i="4"/>
  <c r="AM57" i="4"/>
  <c r="AN57" i="4"/>
  <c r="AS57" i="4"/>
  <c r="AT57" i="4"/>
  <c r="AU57" i="4"/>
  <c r="AV57" i="4"/>
  <c r="AW57" i="4"/>
  <c r="AY57" i="4"/>
  <c r="AY59" i="4" s="1"/>
  <c r="I58" i="4"/>
  <c r="J58" i="4"/>
  <c r="K58" i="4"/>
  <c r="L58" i="4"/>
  <c r="Q58" i="4"/>
  <c r="R58" i="4"/>
  <c r="S58" i="4"/>
  <c r="U58" i="4"/>
  <c r="W58" i="4"/>
  <c r="AK58" i="4"/>
  <c r="AL58" i="4"/>
  <c r="AM58" i="4"/>
  <c r="AN58" i="4"/>
  <c r="AS58" i="4"/>
  <c r="AT58" i="4"/>
  <c r="AU58" i="4"/>
  <c r="AV58" i="4"/>
  <c r="AV59" i="4" s="1"/>
  <c r="AW58" i="4"/>
  <c r="AY58" i="4"/>
  <c r="I59" i="4"/>
  <c r="J59" i="4"/>
  <c r="K59" i="4"/>
  <c r="L59" i="4"/>
  <c r="AK59" i="4"/>
  <c r="AL59" i="4"/>
  <c r="AM59" i="4"/>
  <c r="AN59" i="4"/>
  <c r="I60" i="4"/>
  <c r="J60" i="4"/>
  <c r="K60" i="4"/>
  <c r="L60" i="4" s="1"/>
  <c r="Q60" i="4"/>
  <c r="R60" i="4"/>
  <c r="U60" i="4" s="1"/>
  <c r="S60" i="4"/>
  <c r="W62" i="4"/>
  <c r="AK60" i="4"/>
  <c r="AL60" i="4"/>
  <c r="AM60" i="4"/>
  <c r="AN60" i="4"/>
  <c r="AS60" i="4"/>
  <c r="AT60" i="4"/>
  <c r="AU60" i="4"/>
  <c r="AV60" i="4"/>
  <c r="AW60" i="4"/>
  <c r="AY60" i="4"/>
  <c r="I61" i="4"/>
  <c r="J61" i="4"/>
  <c r="K61" i="4"/>
  <c r="L61" i="4" s="1"/>
  <c r="Q61" i="4"/>
  <c r="R61" i="4"/>
  <c r="S61" i="4"/>
  <c r="AK61" i="4"/>
  <c r="AL61" i="4"/>
  <c r="AM61" i="4"/>
  <c r="AN61" i="4"/>
  <c r="AS61" i="4"/>
  <c r="AT61" i="4"/>
  <c r="AU61" i="4"/>
  <c r="AV61" i="4"/>
  <c r="AV63" i="4" s="1"/>
  <c r="AW61" i="4"/>
  <c r="AY61" i="4"/>
  <c r="I62" i="4"/>
  <c r="J62" i="4"/>
  <c r="K62" i="4"/>
  <c r="L62" i="4"/>
  <c r="Q62" i="4"/>
  <c r="R62" i="4"/>
  <c r="S62" i="4"/>
  <c r="T62" i="4"/>
  <c r="U62" i="4"/>
  <c r="AK62" i="4"/>
  <c r="AL62" i="4"/>
  <c r="AM62" i="4"/>
  <c r="AN62" i="4"/>
  <c r="AS62" i="4"/>
  <c r="AT62" i="4"/>
  <c r="AU62" i="4"/>
  <c r="AV62" i="4"/>
  <c r="AW62" i="4"/>
  <c r="AW63" i="4" s="1"/>
  <c r="AY62" i="4"/>
  <c r="AY63" i="4" s="1"/>
  <c r="I63" i="4"/>
  <c r="J63" i="4"/>
  <c r="K63" i="4"/>
  <c r="L63" i="4"/>
  <c r="AK63" i="4"/>
  <c r="AL63" i="4"/>
  <c r="AM63" i="4"/>
  <c r="AN63" i="4"/>
  <c r="I64" i="4"/>
  <c r="J64" i="4"/>
  <c r="K64" i="4"/>
  <c r="L64" i="4"/>
  <c r="Q64" i="4"/>
  <c r="R64" i="4"/>
  <c r="S64" i="4"/>
  <c r="T64" i="4"/>
  <c r="U64" i="4"/>
  <c r="W64" i="4"/>
  <c r="W67" i="4" s="1"/>
  <c r="W65" i="4"/>
  <c r="W66" i="4"/>
  <c r="AK64" i="4"/>
  <c r="AL64" i="4"/>
  <c r="AM64" i="4"/>
  <c r="AN64" i="4"/>
  <c r="AS64" i="4"/>
  <c r="AT64" i="4"/>
  <c r="AU64" i="4"/>
  <c r="AV64" i="4"/>
  <c r="AV65" i="4"/>
  <c r="AV67" i="4" s="1"/>
  <c r="AV66" i="4"/>
  <c r="AW64" i="4"/>
  <c r="AW65" i="4"/>
  <c r="AW67" i="4" s="1"/>
  <c r="AW66" i="4"/>
  <c r="AY64" i="4"/>
  <c r="AY67" i="4" s="1"/>
  <c r="I65" i="4"/>
  <c r="J65" i="4"/>
  <c r="K65" i="4"/>
  <c r="L65" i="4"/>
  <c r="Q65" i="4"/>
  <c r="R65" i="4"/>
  <c r="S65" i="4"/>
  <c r="T65" i="4"/>
  <c r="U65" i="4"/>
  <c r="U67" i="4" s="1"/>
  <c r="AK65" i="4"/>
  <c r="AL65" i="4"/>
  <c r="AM65" i="4"/>
  <c r="AN65" i="4"/>
  <c r="AS65" i="4"/>
  <c r="AT65" i="4"/>
  <c r="AU65" i="4"/>
  <c r="AY65" i="4"/>
  <c r="I66" i="4"/>
  <c r="J66" i="4"/>
  <c r="K66" i="4"/>
  <c r="L66" i="4"/>
  <c r="Q66" i="4"/>
  <c r="R66" i="4"/>
  <c r="S66" i="4"/>
  <c r="T66" i="4"/>
  <c r="T67" i="4" s="1"/>
  <c r="U66" i="4"/>
  <c r="AK66" i="4"/>
  <c r="AL66" i="4"/>
  <c r="AM66" i="4"/>
  <c r="AN66" i="4"/>
  <c r="AS66" i="4"/>
  <c r="AT66" i="4"/>
  <c r="AU66" i="4"/>
  <c r="AY66" i="4"/>
  <c r="T34" i="4"/>
  <c r="W34" i="4"/>
  <c r="AW59" i="4"/>
  <c r="AY40" i="4"/>
  <c r="AY43" i="4"/>
  <c r="AW40" i="4"/>
  <c r="AW43" i="4" s="1"/>
  <c r="AX43" i="4" s="1"/>
  <c r="U40" i="4"/>
  <c r="AV52" i="4"/>
  <c r="AY52" i="4"/>
  <c r="AY55" i="4" s="1"/>
  <c r="T40" i="4"/>
  <c r="W40" i="4"/>
  <c r="W43" i="4" s="1"/>
  <c r="AW52" i="4"/>
  <c r="AW55" i="4" s="1"/>
  <c r="AX55" i="4" s="1"/>
  <c r="AV51" i="4"/>
  <c r="AX51" i="4" s="1"/>
  <c r="AY48" i="4"/>
  <c r="AY51" i="4" s="1"/>
  <c r="AW48" i="4"/>
  <c r="AW51" i="4"/>
  <c r="AY36" i="4"/>
  <c r="AW36" i="4"/>
  <c r="W41" i="4"/>
  <c r="U41" i="4"/>
  <c r="U43" i="4" s="1"/>
  <c r="T33" i="4"/>
  <c r="W33" i="4" s="1"/>
  <c r="W36" i="4" s="1"/>
  <c r="U33" i="4"/>
  <c r="U36" i="4" s="1"/>
  <c r="U21" i="4"/>
  <c r="AV55" i="4"/>
  <c r="AZ55" i="4" s="1"/>
  <c r="BA55" i="4" s="1"/>
  <c r="AZ54" i="4"/>
  <c r="U25" i="4"/>
  <c r="T52" i="4"/>
  <c r="W52" i="4"/>
  <c r="U52" i="4"/>
  <c r="T43" i="4"/>
  <c r="X42" i="4"/>
  <c r="AW22" i="4"/>
  <c r="AY9" i="4"/>
  <c r="AY12" i="4" s="1"/>
  <c r="AZ42" i="4"/>
  <c r="AZ43" i="4"/>
  <c r="BA43" i="4" s="1"/>
  <c r="BB40" i="4" s="1"/>
  <c r="AZ50" i="4"/>
  <c r="T25" i="4" l="1"/>
  <c r="W25" i="4" s="1"/>
  <c r="T17" i="4"/>
  <c r="W17" i="4" s="1"/>
  <c r="U13" i="4"/>
  <c r="AV29" i="4"/>
  <c r="AY29" i="4" s="1"/>
  <c r="AW13" i="4"/>
  <c r="U29" i="4"/>
  <c r="AV44" i="4"/>
  <c r="AV13" i="4"/>
  <c r="AY13" i="4" s="1"/>
  <c r="T36" i="4"/>
  <c r="V36" i="4" s="1"/>
  <c r="T48" i="4"/>
  <c r="W48" i="4" s="1"/>
  <c r="AV45" i="4"/>
  <c r="AY45" i="4" s="1"/>
  <c r="T61" i="4"/>
  <c r="W61" i="4" s="1"/>
  <c r="T60" i="4"/>
  <c r="W60" i="4" s="1"/>
  <c r="AV47" i="4"/>
  <c r="AZ46" i="4" s="1"/>
  <c r="AZ47" i="4" s="1"/>
  <c r="BA47" i="4" s="1"/>
  <c r="BB44" i="4" s="1"/>
  <c r="AW47" i="4"/>
  <c r="AX47" i="4" s="1"/>
  <c r="AY44" i="4"/>
  <c r="AY47" i="4" s="1"/>
  <c r="T21" i="4"/>
  <c r="W21" i="4" s="1"/>
  <c r="AW17" i="4"/>
  <c r="T22" i="4"/>
  <c r="W22" i="4" s="1"/>
  <c r="U18" i="4"/>
  <c r="U20" i="4" s="1"/>
  <c r="T29" i="4"/>
  <c r="W29" i="4" s="1"/>
  <c r="U48" i="4"/>
  <c r="AV25" i="4"/>
  <c r="AY25" i="4" s="1"/>
  <c r="T44" i="4"/>
  <c r="W44" i="4" s="1"/>
  <c r="AW29" i="4"/>
  <c r="T56" i="4"/>
  <c r="W56" i="4" s="1"/>
  <c r="U44" i="4"/>
  <c r="AW25" i="4"/>
  <c r="AW24" i="4"/>
  <c r="AV21" i="4"/>
  <c r="AY21" i="4" s="1"/>
  <c r="AX59" i="4"/>
  <c r="AZ59" i="4"/>
  <c r="BA59" i="4" s="1"/>
  <c r="BB56" i="4" s="1"/>
  <c r="AZ58" i="4"/>
  <c r="AZ35" i="4"/>
  <c r="AX36" i="4"/>
  <c r="AZ36" i="4"/>
  <c r="BA36" i="4" s="1"/>
  <c r="BB33" i="4" s="1"/>
  <c r="AZ67" i="4"/>
  <c r="BA67" i="4" s="1"/>
  <c r="BB64" i="4" s="1"/>
  <c r="AX67" i="4"/>
  <c r="AZ66" i="4"/>
  <c r="AZ63" i="4"/>
  <c r="BA63" i="4" s="1"/>
  <c r="BB60" i="4" s="1"/>
  <c r="AZ62" i="4"/>
  <c r="AX63" i="4"/>
  <c r="V43" i="4"/>
  <c r="BB52" i="4"/>
  <c r="X66" i="4"/>
  <c r="V67" i="4"/>
  <c r="X67" i="4"/>
  <c r="Y67" i="4" s="1"/>
  <c r="Z64" i="4" s="1"/>
  <c r="X43" i="4"/>
  <c r="Y43" i="4" s="1"/>
  <c r="Z40" i="4" s="1"/>
  <c r="AZ51" i="4"/>
  <c r="BA51" i="4" s="1"/>
  <c r="BB48" i="4" s="1"/>
  <c r="AV17" i="4"/>
  <c r="AY17" i="4" s="1"/>
  <c r="W12" i="4"/>
  <c r="AW12" i="4"/>
  <c r="AX12" i="4" s="1"/>
  <c r="AZ12" i="4"/>
  <c r="BA12" i="4" s="1"/>
  <c r="AZ11" i="4"/>
  <c r="X11" i="4"/>
  <c r="X12" i="4"/>
  <c r="Y12" i="4" s="1"/>
  <c r="V12" i="4"/>
  <c r="T18" i="4"/>
  <c r="AW14" i="4"/>
  <c r="U22" i="4"/>
  <c r="U24" i="4" s="1"/>
  <c r="T30" i="4"/>
  <c r="W30" i="4" s="1"/>
  <c r="AV22" i="4"/>
  <c r="AV14" i="4"/>
  <c r="U49" i="4"/>
  <c r="T49" i="4"/>
  <c r="AW18" i="4"/>
  <c r="T57" i="4"/>
  <c r="T53" i="4"/>
  <c r="W53" i="4" s="1"/>
  <c r="W55" i="4" s="1"/>
  <c r="AV18" i="4"/>
  <c r="T26" i="4"/>
  <c r="T14" i="4"/>
  <c r="W14" i="4" s="1"/>
  <c r="W16" i="4" s="1"/>
  <c r="AW26" i="4"/>
  <c r="AW30" i="4"/>
  <c r="U26" i="4"/>
  <c r="U28" i="4" s="1"/>
  <c r="U14" i="4"/>
  <c r="U16" i="4" s="1"/>
  <c r="B8" i="5"/>
  <c r="L6" i="5" s="1"/>
  <c r="B4" i="5"/>
  <c r="B6" i="5" s="1"/>
  <c r="U30" i="4"/>
  <c r="U45" i="4"/>
  <c r="AV26" i="4"/>
  <c r="B10" i="5"/>
  <c r="B11" i="5" s="1"/>
  <c r="U61" i="4"/>
  <c r="U63" i="4" s="1"/>
  <c r="U57" i="4"/>
  <c r="U59" i="4" s="1"/>
  <c r="T45" i="4"/>
  <c r="AY30" i="4"/>
  <c r="T28" i="4" l="1"/>
  <c r="X27" i="4" s="1"/>
  <c r="T20" i="4"/>
  <c r="V20" i="4" s="1"/>
  <c r="AY32" i="4"/>
  <c r="AV32" i="4"/>
  <c r="AZ31" i="4" s="1"/>
  <c r="AZ32" i="4" s="1"/>
  <c r="BA32" i="4" s="1"/>
  <c r="AV16" i="4"/>
  <c r="AW16" i="4"/>
  <c r="U32" i="4"/>
  <c r="AW20" i="4"/>
  <c r="X35" i="4"/>
  <c r="X36" i="4" s="1"/>
  <c r="Y36" i="4" s="1"/>
  <c r="Z33" i="4" s="1"/>
  <c r="W32" i="4"/>
  <c r="W63" i="4"/>
  <c r="T63" i="4"/>
  <c r="X62" i="4" s="1"/>
  <c r="X63" i="4" s="1"/>
  <c r="Y63" i="4" s="1"/>
  <c r="Z60" i="4" s="1"/>
  <c r="AW32" i="4"/>
  <c r="AX32" i="4" s="1"/>
  <c r="AV28" i="4"/>
  <c r="AZ27" i="4" s="1"/>
  <c r="AZ28" i="4" s="1"/>
  <c r="BA28" i="4" s="1"/>
  <c r="AV24" i="4"/>
  <c r="AZ23" i="4" s="1"/>
  <c r="AZ24" i="4" s="1"/>
  <c r="BA24" i="4" s="1"/>
  <c r="T24" i="4"/>
  <c r="W24" i="4"/>
  <c r="W18" i="4"/>
  <c r="W20" i="4" s="1"/>
  <c r="U51" i="4"/>
  <c r="T59" i="4"/>
  <c r="X58" i="4" s="1"/>
  <c r="X59" i="4" s="1"/>
  <c r="Y59" i="4" s="1"/>
  <c r="U47" i="4"/>
  <c r="AW28" i="4"/>
  <c r="AV20" i="4"/>
  <c r="BB68" i="4"/>
  <c r="BB9" i="4"/>
  <c r="Z9" i="4"/>
  <c r="V24" i="4"/>
  <c r="X23" i="4"/>
  <c r="X24" i="4" s="1"/>
  <c r="Y24" i="4" s="1"/>
  <c r="Z21" i="4" s="1"/>
  <c r="T32" i="4"/>
  <c r="X31" i="4" s="1"/>
  <c r="X32" i="4" s="1"/>
  <c r="Y32" i="4" s="1"/>
  <c r="AY22" i="4"/>
  <c r="AY24" i="4" s="1"/>
  <c r="AY14" i="4"/>
  <c r="AY16" i="4" s="1"/>
  <c r="T51" i="4"/>
  <c r="W49" i="4"/>
  <c r="W51" i="4" s="1"/>
  <c r="W57" i="4"/>
  <c r="W59" i="4" s="1"/>
  <c r="T55" i="4"/>
  <c r="V55" i="4" s="1"/>
  <c r="AY18" i="4"/>
  <c r="AY20" i="4" s="1"/>
  <c r="T16" i="4"/>
  <c r="X15" i="4" s="1"/>
  <c r="X16" i="4" s="1"/>
  <c r="Y16" i="4" s="1"/>
  <c r="W26" i="4"/>
  <c r="W28" i="4" s="1"/>
  <c r="F4" i="5"/>
  <c r="G4" i="5" s="1"/>
  <c r="H4" i="5" s="1"/>
  <c r="I4" i="5" s="1"/>
  <c r="AY26" i="4"/>
  <c r="AY28" i="4" s="1"/>
  <c r="V63" i="4"/>
  <c r="T47" i="4"/>
  <c r="W45" i="4"/>
  <c r="W47" i="4" s="1"/>
  <c r="AX16" i="4" l="1"/>
  <c r="V28" i="4"/>
  <c r="X28" i="4"/>
  <c r="Y28" i="4" s="1"/>
  <c r="Z25" i="4" s="1"/>
  <c r="X19" i="4"/>
  <c r="X20" i="4" s="1"/>
  <c r="Y20" i="4" s="1"/>
  <c r="Z17" i="4" s="1"/>
  <c r="BB29" i="4"/>
  <c r="AZ15" i="4"/>
  <c r="AZ16" i="4" s="1"/>
  <c r="BA16" i="4" s="1"/>
  <c r="BB13" i="4" s="1"/>
  <c r="AX20" i="4"/>
  <c r="AX28" i="4"/>
  <c r="BB25" i="4" s="1"/>
  <c r="V59" i="4"/>
  <c r="Z56" i="4" s="1"/>
  <c r="AX24" i="4"/>
  <c r="BB21" i="4" s="1"/>
  <c r="AZ19" i="4"/>
  <c r="AZ20" i="4" s="1"/>
  <c r="BA20" i="4" s="1"/>
  <c r="BB17" i="4" s="1"/>
  <c r="BI13" i="4"/>
  <c r="BO13" i="4"/>
  <c r="V32" i="4"/>
  <c r="Z29" i="4" s="1"/>
  <c r="V51" i="4"/>
  <c r="X50" i="4"/>
  <c r="X51" i="4" s="1"/>
  <c r="Y51" i="4" s="1"/>
  <c r="Z48" i="4" s="1"/>
  <c r="X54" i="4"/>
  <c r="X55" i="4" s="1"/>
  <c r="Y55" i="4" s="1"/>
  <c r="Z52" i="4" s="1"/>
  <c r="F5" i="5"/>
  <c r="V16" i="4"/>
  <c r="Z13" i="4" s="1"/>
  <c r="E4" i="5"/>
  <c r="B9" i="4" s="1"/>
  <c r="V47" i="4"/>
  <c r="X46" i="4"/>
  <c r="X47" i="4" s="1"/>
  <c r="Y47" i="4" s="1"/>
  <c r="BB37" i="4" l="1"/>
  <c r="BM13" i="4" s="1"/>
  <c r="Z37" i="4"/>
  <c r="BL13" i="4" s="1"/>
  <c r="F6" i="5"/>
  <c r="E5" i="5"/>
  <c r="B13" i="4" s="1"/>
  <c r="G5" i="5"/>
  <c r="H5" i="5" s="1"/>
  <c r="I5" i="5" s="1"/>
  <c r="Z44" i="4"/>
  <c r="Z68" i="4" s="1"/>
  <c r="BH13" i="4" s="1"/>
  <c r="BG13" i="4" l="1"/>
  <c r="BF13" i="4"/>
  <c r="F7" i="5"/>
  <c r="E6" i="5"/>
  <c r="B17" i="4" s="1"/>
  <c r="G6" i="5"/>
  <c r="H6" i="5" s="1"/>
  <c r="I6" i="5" s="1"/>
  <c r="BN13" i="4"/>
  <c r="CA9" i="4" s="1"/>
  <c r="CF9" i="4" s="1"/>
  <c r="CA10" i="4" l="1"/>
  <c r="CF10" i="4" s="1"/>
  <c r="CF11" i="4" s="1"/>
  <c r="BT17" i="4" s="1"/>
  <c r="G7" i="5"/>
  <c r="H7" i="5" s="1"/>
  <c r="I7" i="5" s="1"/>
  <c r="E7" i="5"/>
  <c r="B21" i="4" s="1"/>
  <c r="F8" i="5"/>
  <c r="G8" i="5" l="1"/>
  <c r="H8" i="5" s="1"/>
  <c r="I8" i="5" s="1"/>
  <c r="E8" i="5"/>
  <c r="B25" i="4" s="1"/>
  <c r="F9" i="5"/>
  <c r="E9" i="5" l="1"/>
  <c r="B29" i="4" s="1"/>
  <c r="G9" i="5"/>
  <c r="H9" i="5" s="1"/>
  <c r="I9" i="5" s="1"/>
  <c r="F10" i="5"/>
  <c r="E10" i="5" l="1"/>
  <c r="G10" i="5"/>
  <c r="H10" i="5" l="1"/>
  <c r="I10" i="5" s="1"/>
  <c r="G11" i="5"/>
  <c r="B33" i="4"/>
  <c r="E11" i="5"/>
  <c r="H11" i="5" l="1"/>
  <c r="I11" i="5" s="1"/>
  <c r="G12" i="5"/>
  <c r="AD9" i="4"/>
  <c r="E12" i="5"/>
  <c r="AD13" i="4" l="1"/>
  <c r="E13" i="5"/>
  <c r="G13" i="5"/>
  <c r="H12" i="5"/>
  <c r="I12" i="5" s="1"/>
  <c r="H13" i="5" l="1"/>
  <c r="I13" i="5" s="1"/>
  <c r="G14" i="5"/>
  <c r="E14" i="5"/>
  <c r="AD17" i="4"/>
  <c r="AD21" i="4" l="1"/>
  <c r="E15" i="5"/>
  <c r="H14" i="5"/>
  <c r="I14" i="5" s="1"/>
  <c r="G15" i="5"/>
  <c r="G16" i="5" l="1"/>
  <c r="H15" i="5"/>
  <c r="I15" i="5" s="1"/>
  <c r="AD25" i="4"/>
  <c r="E16" i="5"/>
  <c r="AD29" i="4" l="1"/>
  <c r="E17" i="5"/>
  <c r="H16" i="5"/>
  <c r="I16" i="5" s="1"/>
  <c r="G17" i="5"/>
  <c r="AD33" i="4" l="1"/>
  <c r="E18" i="5"/>
  <c r="H17" i="5"/>
  <c r="I17" i="5" s="1"/>
  <c r="G18" i="5"/>
  <c r="H18" i="5" l="1"/>
  <c r="I18" i="5" s="1"/>
  <c r="G19" i="5"/>
  <c r="B40" i="4"/>
  <c r="E19" i="5"/>
  <c r="E20" i="5" l="1"/>
  <c r="B44" i="4"/>
  <c r="H19" i="5"/>
  <c r="I19" i="5" s="1"/>
  <c r="G20" i="5"/>
  <c r="H20" i="5" l="1"/>
  <c r="I20" i="5" s="1"/>
  <c r="G21" i="5"/>
  <c r="B48" i="4"/>
  <c r="E21" i="5"/>
  <c r="B52" i="4" l="1"/>
  <c r="E22" i="5"/>
  <c r="H21" i="5"/>
  <c r="I21" i="5" s="1"/>
  <c r="G22" i="5"/>
  <c r="G23" i="5" l="1"/>
  <c r="H22" i="5"/>
  <c r="I22" i="5" s="1"/>
  <c r="B56" i="4"/>
  <c r="E23" i="5"/>
  <c r="E24" i="5" l="1"/>
  <c r="B60" i="4"/>
  <c r="G24" i="5"/>
  <c r="H23" i="5"/>
  <c r="I23" i="5" s="1"/>
  <c r="G25" i="5" l="1"/>
  <c r="H24" i="5"/>
  <c r="I24" i="5" s="1"/>
  <c r="E25" i="5"/>
  <c r="B64" i="4"/>
  <c r="E26" i="5" l="1"/>
  <c r="AD40" i="4"/>
  <c r="G26" i="5"/>
  <c r="H25" i="5"/>
  <c r="I25" i="5" s="1"/>
  <c r="H26" i="5" l="1"/>
  <c r="I26" i="5" s="1"/>
  <c r="G27" i="5"/>
  <c r="E27" i="5"/>
  <c r="AD44" i="4"/>
  <c r="H27" i="5" l="1"/>
  <c r="I27" i="5" s="1"/>
  <c r="G28" i="5"/>
  <c r="E28" i="5"/>
  <c r="AD48" i="4"/>
  <c r="E29" i="5" l="1"/>
  <c r="AD52" i="4"/>
  <c r="G29" i="5"/>
  <c r="H28" i="5"/>
  <c r="I28" i="5" s="1"/>
  <c r="H29" i="5" l="1"/>
  <c r="I29" i="5" s="1"/>
  <c r="G30" i="5"/>
  <c r="AD56" i="4"/>
  <c r="E30" i="5"/>
  <c r="H30" i="5" l="1"/>
  <c r="I30" i="5" s="1"/>
  <c r="G31" i="5"/>
  <c r="AD60" i="4"/>
  <c r="E31" i="5"/>
  <c r="AD64" i="4" s="1"/>
  <c r="G32" i="5" l="1"/>
  <c r="H31" i="5"/>
  <c r="I31" i="5" s="1"/>
  <c r="H32" i="5" l="1"/>
  <c r="I32" i="5" s="1"/>
  <c r="E32" i="5" s="1"/>
  <c r="G33" i="5"/>
  <c r="H33" i="5" l="1"/>
  <c r="I33" i="5" s="1"/>
  <c r="E33" i="5" s="1"/>
  <c r="G34" i="5"/>
  <c r="H34" i="5" l="1"/>
  <c r="I34" i="5" s="1"/>
  <c r="E34" i="5" s="1"/>
  <c r="G35" i="5"/>
  <c r="G36" i="5" l="1"/>
  <c r="H35" i="5"/>
  <c r="I35" i="5" s="1"/>
  <c r="E35" i="5" s="1"/>
  <c r="H36" i="5" l="1"/>
  <c r="I36" i="5" s="1"/>
  <c r="E36" i="5" s="1"/>
  <c r="G37" i="5"/>
  <c r="H37" i="5" l="1"/>
  <c r="I37" i="5" s="1"/>
  <c r="E37" i="5" s="1"/>
  <c r="G38" i="5"/>
  <c r="H38" i="5" l="1"/>
  <c r="I38" i="5" s="1"/>
  <c r="E38" i="5" s="1"/>
  <c r="G39" i="5"/>
  <c r="G40" i="5" l="1"/>
  <c r="H39" i="5"/>
  <c r="I39" i="5" s="1"/>
  <c r="E39" i="5" s="1"/>
  <c r="H40" i="5" l="1"/>
  <c r="I40" i="5" s="1"/>
  <c r="E40" i="5" s="1"/>
  <c r="G41" i="5"/>
  <c r="H41" i="5" l="1"/>
  <c r="I41" i="5" s="1"/>
  <c r="E41" i="5" s="1"/>
  <c r="G42" i="5"/>
  <c r="H42" i="5" l="1"/>
  <c r="I42" i="5" s="1"/>
  <c r="E42" i="5" s="1"/>
  <c r="G43" i="5"/>
  <c r="G44" i="5" l="1"/>
  <c r="H43" i="5"/>
  <c r="I43" i="5" s="1"/>
  <c r="E43" i="5" s="1"/>
  <c r="G45" i="5" l="1"/>
  <c r="H45" i="5" s="1"/>
  <c r="H44" i="5"/>
  <c r="I44" i="5" s="1"/>
  <c r="I45" i="5" l="1"/>
  <c r="E45" i="5" s="1"/>
  <c r="E4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D.Asher</author>
    <author>Donna Asher</author>
  </authors>
  <commentList>
    <comment ref="BI3" authorId="0" shapeId="0" xr:uid="{00000000-0006-0000-0100-000001000000}">
      <text>
        <r>
          <rPr>
            <b/>
            <sz val="8"/>
            <color rgb="FF000000"/>
            <rFont val="Tahoma"/>
            <family val="2"/>
          </rPr>
          <t>D.Asher:</t>
        </r>
        <r>
          <rPr>
            <sz val="8"/>
            <color rgb="FF000000"/>
            <rFont val="Tahoma"/>
            <family val="2"/>
          </rPr>
          <t xml:space="preserve">
</t>
        </r>
        <r>
          <rPr>
            <sz val="8"/>
            <color rgb="FF000000"/>
            <rFont val="Tahoma"/>
            <family val="2"/>
          </rPr>
          <t>Enter the unique EIS number assigned to this employee.</t>
        </r>
      </text>
    </comment>
    <comment ref="BR3" authorId="1" shapeId="0" xr:uid="{00000000-0006-0000-0100-000002000000}">
      <text>
        <r>
          <rPr>
            <b/>
            <sz val="8"/>
            <color rgb="FF000000"/>
            <rFont val="Tahoma"/>
            <family val="2"/>
          </rPr>
          <t>Donna Asher:</t>
        </r>
        <r>
          <rPr>
            <sz val="8"/>
            <color rgb="FF000000"/>
            <rFont val="Tahoma"/>
            <family val="2"/>
          </rPr>
          <t xml:space="preserve">
</t>
        </r>
        <r>
          <rPr>
            <sz val="8"/>
            <color rgb="FF000000"/>
            <rFont val="Tahoma"/>
            <family val="2"/>
          </rPr>
          <t xml:space="preserve">REQUIRED:
</t>
        </r>
        <r>
          <rPr>
            <sz val="8"/>
            <color rgb="FF000000"/>
            <rFont val="Tahoma"/>
            <family val="2"/>
          </rPr>
          <t>What is the beginning date of this period?</t>
        </r>
      </text>
    </comment>
    <comment ref="BO4" authorId="0" shapeId="0" xr:uid="{00000000-0006-0000-0100-000003000000}">
      <text>
        <r>
          <rPr>
            <b/>
            <sz val="8"/>
            <color indexed="81"/>
            <rFont val="Tahoma"/>
            <family val="2"/>
          </rPr>
          <t>D.Asher:</t>
        </r>
        <r>
          <rPr>
            <sz val="8"/>
            <color indexed="81"/>
            <rFont val="Tahoma"/>
            <family val="2"/>
          </rPr>
          <t xml:space="preserve">
Enter the Employee Record Number (Empl_Rcd #) assigned to this job.</t>
        </r>
      </text>
    </comment>
    <comment ref="D5" authorId="0" shapeId="0" xr:uid="{00000000-0006-0000-0100-000004000000}">
      <text>
        <r>
          <rPr>
            <b/>
            <sz val="8"/>
            <color rgb="FF000000"/>
            <rFont val="Tahoma"/>
            <family val="2"/>
          </rPr>
          <t>D.Asher:</t>
        </r>
        <r>
          <rPr>
            <sz val="8"/>
            <color rgb="FF000000"/>
            <rFont val="Tahoma"/>
            <family val="2"/>
          </rPr>
          <t xml:space="preserve">
</t>
        </r>
        <r>
          <rPr>
            <sz val="8"/>
            <color rgb="FF000000"/>
            <rFont val="Tahoma"/>
            <family val="2"/>
          </rPr>
          <t>Enter the department name.</t>
        </r>
      </text>
    </comment>
    <comment ref="BJ5" authorId="0" shapeId="0" xr:uid="{00000000-0006-0000-0100-000005000000}">
      <text>
        <r>
          <rPr>
            <b/>
            <sz val="8"/>
            <color indexed="8"/>
            <rFont val="Tahoma"/>
            <family val="2"/>
          </rPr>
          <t>D.Asher:</t>
        </r>
        <r>
          <rPr>
            <sz val="8"/>
            <color indexed="8"/>
            <rFont val="Tahoma"/>
            <family val="2"/>
          </rPr>
          <t xml:space="preserve">
</t>
        </r>
        <r>
          <rPr>
            <sz val="8"/>
            <color indexed="8"/>
            <rFont val="Tahoma"/>
            <family val="2"/>
          </rPr>
          <t>Enter the Department Number (e.g. N10500, H10500, S10100).</t>
        </r>
      </text>
    </comment>
    <comment ref="BR5" authorId="1" shapeId="0" xr:uid="{00000000-0006-0000-0100-000006000000}">
      <text>
        <r>
          <rPr>
            <b/>
            <sz val="8"/>
            <color rgb="FF000000"/>
            <rFont val="Tahoma"/>
            <family val="2"/>
          </rPr>
          <t>Donna Asher:</t>
        </r>
        <r>
          <rPr>
            <sz val="8"/>
            <color rgb="FF000000"/>
            <rFont val="Tahoma"/>
            <family val="2"/>
          </rPr>
          <t xml:space="preserve">
</t>
        </r>
        <r>
          <rPr>
            <sz val="8"/>
            <color rgb="FF000000"/>
            <rFont val="Tahoma"/>
            <family val="2"/>
          </rPr>
          <t xml:space="preserve">REQUIRED:
</t>
        </r>
        <r>
          <rPr>
            <sz val="8"/>
            <color rgb="FF000000"/>
            <rFont val="Tahoma"/>
            <family val="2"/>
          </rPr>
          <t xml:space="preserve">Period Ending Date?
</t>
        </r>
      </text>
    </comment>
    <comment ref="E8" authorId="0" shapeId="0" xr:uid="{00000000-0006-0000-0100-000007000000}">
      <text>
        <r>
          <rPr>
            <sz val="8"/>
            <color rgb="FF000000"/>
            <rFont val="Tahoma"/>
            <family val="2"/>
          </rPr>
          <t>Enter time including the AM or PM.</t>
        </r>
      </text>
    </comment>
    <comment ref="M8" authorId="0" shapeId="0" xr:uid="{00000000-0006-0000-0100-000008000000}">
      <text>
        <r>
          <rPr>
            <sz val="8"/>
            <color indexed="81"/>
            <rFont val="Tahoma"/>
            <family val="2"/>
          </rPr>
          <t xml:space="preserve">Enter time including the the AM or PM.
</t>
        </r>
      </text>
    </comment>
    <comment ref="Z8" authorId="1" shapeId="0" xr:uid="{00000000-0006-0000-0100-000009000000}">
      <text>
        <r>
          <rPr>
            <b/>
            <sz val="8"/>
            <color rgb="FF000000"/>
            <rFont val="Tahoma"/>
            <family val="2"/>
          </rPr>
          <t xml:space="preserve">REQUIRED:
</t>
        </r>
        <r>
          <rPr>
            <sz val="8"/>
            <color rgb="FF000000"/>
            <rFont val="Tahoma"/>
            <family val="2"/>
          </rPr>
          <t>Enter the total hours worked for that day.  If you entered time in &amp; time out, this will automatically calculate for you.</t>
        </r>
        <r>
          <rPr>
            <b/>
            <sz val="8"/>
            <color rgb="FF000000"/>
            <rFont val="Tahoma"/>
            <family val="2"/>
          </rPr>
          <t xml:space="preserve">
</t>
        </r>
      </text>
    </comment>
    <comment ref="AG8" authorId="0" shapeId="0" xr:uid="{00000000-0006-0000-0100-00000A000000}">
      <text>
        <r>
          <rPr>
            <sz val="8"/>
            <color indexed="8"/>
            <rFont val="Tahoma"/>
            <family val="2"/>
          </rPr>
          <t>Enter time including the AM or PM.</t>
        </r>
      </text>
    </comment>
    <comment ref="AO8" authorId="0" shapeId="0" xr:uid="{00000000-0006-0000-0100-00000B000000}">
      <text>
        <r>
          <rPr>
            <sz val="8"/>
            <color rgb="FF000000"/>
            <rFont val="Tahoma"/>
            <family val="2"/>
          </rPr>
          <t xml:space="preserve">Enter time including the the AM or PM.
</t>
        </r>
      </text>
    </comment>
    <comment ref="BB8" authorId="1" shapeId="0" xr:uid="{00000000-0006-0000-0100-00000C000000}">
      <text>
        <r>
          <rPr>
            <b/>
            <sz val="8"/>
            <color indexed="81"/>
            <rFont val="Tahoma"/>
            <family val="2"/>
          </rPr>
          <t xml:space="preserve">REQUIRED:
</t>
        </r>
        <r>
          <rPr>
            <sz val="8"/>
            <color indexed="81"/>
            <rFont val="Tahoma"/>
            <family val="2"/>
          </rPr>
          <t>Enter the total hours worked for that day.  If you entered time in &amp; time out, this will automatically calculate for you.</t>
        </r>
        <r>
          <rPr>
            <b/>
            <sz val="8"/>
            <color indexed="81"/>
            <rFont val="Tahoma"/>
            <family val="2"/>
          </rPr>
          <t xml:space="preserve">
</t>
        </r>
      </text>
    </comment>
    <comment ref="E39" authorId="0" shapeId="0" xr:uid="{00000000-0006-0000-0100-00000D000000}">
      <text>
        <r>
          <rPr>
            <sz val="8"/>
            <color indexed="8"/>
            <rFont val="Tahoma"/>
            <family val="2"/>
          </rPr>
          <t>Enter time including the AM or PM.</t>
        </r>
      </text>
    </comment>
    <comment ref="M39" authorId="0" shapeId="0" xr:uid="{00000000-0006-0000-0100-00000E000000}">
      <text>
        <r>
          <rPr>
            <sz val="8"/>
            <color indexed="81"/>
            <rFont val="Tahoma"/>
            <family val="2"/>
          </rPr>
          <t xml:space="preserve">Enter time including the the AM or PM.
</t>
        </r>
      </text>
    </comment>
    <comment ref="Z39" authorId="1" shapeId="0" xr:uid="{00000000-0006-0000-0100-00000F000000}">
      <text>
        <r>
          <rPr>
            <b/>
            <sz val="8"/>
            <color indexed="8"/>
            <rFont val="Tahoma"/>
            <family val="2"/>
          </rPr>
          <t xml:space="preserve">REQUIRED:
</t>
        </r>
        <r>
          <rPr>
            <sz val="8"/>
            <color indexed="8"/>
            <rFont val="Tahoma"/>
            <family val="2"/>
          </rPr>
          <t>Enter the total hours worked for that day.  If you entered time in &amp; time out, this will automatically calculate for you.</t>
        </r>
        <r>
          <rPr>
            <b/>
            <sz val="8"/>
            <color indexed="8"/>
            <rFont val="Tahoma"/>
            <family val="2"/>
          </rPr>
          <t xml:space="preserve">
</t>
        </r>
      </text>
    </comment>
    <comment ref="AG39" authorId="0" shapeId="0" xr:uid="{00000000-0006-0000-0100-000010000000}">
      <text>
        <r>
          <rPr>
            <sz val="8"/>
            <color rgb="FF000000"/>
            <rFont val="Tahoma"/>
            <family val="2"/>
          </rPr>
          <t>Enter time including the AM or PM.</t>
        </r>
      </text>
    </comment>
    <comment ref="AO39" authorId="0" shapeId="0" xr:uid="{00000000-0006-0000-0100-000011000000}">
      <text>
        <r>
          <rPr>
            <sz val="8"/>
            <color rgb="FF000000"/>
            <rFont val="Tahoma"/>
            <family val="2"/>
          </rPr>
          <t xml:space="preserve">Enter time including the the AM or PM.
</t>
        </r>
      </text>
    </comment>
    <comment ref="BB39" authorId="1" shapeId="0" xr:uid="{00000000-0006-0000-0100-000012000000}">
      <text>
        <r>
          <rPr>
            <b/>
            <sz val="8"/>
            <color indexed="8"/>
            <rFont val="Tahoma"/>
            <family val="2"/>
          </rPr>
          <t xml:space="preserve">REQUIRED:
</t>
        </r>
        <r>
          <rPr>
            <sz val="8"/>
            <color indexed="8"/>
            <rFont val="Tahoma"/>
            <family val="2"/>
          </rPr>
          <t>Enter the total hours worked for that day.  If you entered time in &amp; time out, this will automatically calculate for you.</t>
        </r>
        <r>
          <rPr>
            <b/>
            <sz val="8"/>
            <color indexed="8"/>
            <rFont val="Tahoma"/>
            <family val="2"/>
          </rPr>
          <t xml:space="preserve">
</t>
        </r>
      </text>
    </comment>
  </commentList>
</comments>
</file>

<file path=xl/sharedStrings.xml><?xml version="1.0" encoding="utf-8"?>
<sst xmlns="http://schemas.openxmlformats.org/spreadsheetml/2006/main" count="169" uniqueCount="102">
  <si>
    <t>Working Storage, Date Calculations, Worksheet Technical Notes:</t>
  </si>
  <si>
    <t>Beg. Date</t>
  </si>
  <si>
    <t>Calendar</t>
  </si>
  <si>
    <t>Day Test</t>
  </si>
  <si>
    <t>Null Calendar</t>
  </si>
  <si>
    <t>Null Test</t>
  </si>
  <si>
    <t>Accumulator</t>
  </si>
  <si>
    <t>MONTH-TO-#DAYS CONV. TABLE</t>
  </si>
  <si>
    <t>DateValue</t>
  </si>
  <si>
    <t>Week 1: Sun</t>
  </si>
  <si>
    <t>NO_DAYS TABLE</t>
  </si>
  <si>
    <t>Mon</t>
  </si>
  <si>
    <t>Day of Week</t>
  </si>
  <si>
    <t>Tue</t>
  </si>
  <si>
    <t>Month</t>
  </si>
  <si>
    <t>Wed</t>
  </si>
  <si>
    <t>Year</t>
  </si>
  <si>
    <t>Th</t>
  </si>
  <si>
    <t>Fri</t>
  </si>
  <si>
    <t>No. Days in Mo.</t>
  </si>
  <si>
    <t>Sat</t>
  </si>
  <si>
    <t>No Days VALUE</t>
  </si>
  <si>
    <t>Week 2:</t>
  </si>
  <si>
    <t>Rounding of Minutes</t>
  </si>
  <si>
    <t>Week 3:</t>
  </si>
  <si>
    <t>Week 4:</t>
  </si>
  <si>
    <t>Week 5:</t>
  </si>
  <si>
    <t>Week 6:</t>
  </si>
  <si>
    <t>University of North Texas System</t>
  </si>
  <si>
    <t>ELECTRONIC HOURLY EMPLOYEE TIMECARD - UPO 23</t>
  </si>
  <si>
    <t>Period Beginning</t>
  </si>
  <si>
    <t>Revised 4/19/2010</t>
  </si>
  <si>
    <t>Name</t>
  </si>
  <si>
    <t>Emplid</t>
  </si>
  <si>
    <t>Job Code</t>
  </si>
  <si>
    <t>Title</t>
  </si>
  <si>
    <t>Employee Record #</t>
  </si>
  <si>
    <t>Period Ending</t>
  </si>
  <si>
    <t>1  -  6 =    .1          7 - 12 =   .2                13 - 18 =  .3                 19 - 24 = .4           25 - 30 = .5</t>
  </si>
  <si>
    <t>31 - 36 = .6                37 - 42 = .7            43 - 48 = .8           49 - 54 = .9               55 - 60 = 1.0</t>
  </si>
  <si>
    <t>Dept</t>
  </si>
  <si>
    <t>Account #</t>
  </si>
  <si>
    <t>The University's Normal Work Week Begins at 12:01 A.M. Sunday and Ends at Midnight the following Saturday.</t>
  </si>
  <si>
    <t>1st Week Ending</t>
  </si>
  <si>
    <t>2nd Week Ending</t>
  </si>
  <si>
    <t>Date</t>
  </si>
  <si>
    <t>Time In</t>
  </si>
  <si>
    <t>mil</t>
  </si>
  <si>
    <t>H</t>
  </si>
  <si>
    <t>M</t>
  </si>
  <si>
    <t>C</t>
  </si>
  <si>
    <t>Time Out</t>
  </si>
  <si>
    <t>MIL TIME</t>
  </si>
  <si>
    <t>HRS</t>
  </si>
  <si>
    <t>MIN</t>
  </si>
  <si>
    <t>SUM_MIN</t>
  </si>
  <si>
    <t>CALC_HRS</t>
  </si>
  <si>
    <t>TOT HRS</t>
  </si>
  <si>
    <t>CALC_MIN</t>
  </si>
  <si>
    <t>OVR 60 MIN</t>
  </si>
  <si>
    <t>Rndg of min</t>
  </si>
  <si>
    <t>Hrs Wk</t>
  </si>
  <si>
    <t>Time Reporting Code (TRC)</t>
  </si>
  <si>
    <t>Pay Rate</t>
  </si>
  <si>
    <t>Hours</t>
  </si>
  <si>
    <t>Earnings</t>
  </si>
  <si>
    <t>S</t>
  </si>
  <si>
    <t>Reg Wages (RHW)</t>
  </si>
  <si>
    <t>Overtime (XOVT)</t>
  </si>
  <si>
    <t>Total Earnings</t>
  </si>
  <si>
    <t>For College Work Study Recipients Only</t>
  </si>
  <si>
    <t>Award/Earnings Limit</t>
  </si>
  <si>
    <t>Balance Brought Forward</t>
  </si>
  <si>
    <t>T</t>
  </si>
  <si>
    <t>This Month's Earnings</t>
  </si>
  <si>
    <t>INSTRUCTIONS</t>
  </si>
  <si>
    <t xml:space="preserve">Recording Responsibility:  </t>
  </si>
  <si>
    <t>The department account holder is ultimately responsible for insuring that a record of all hours worked is maintained on each hourly employee.  The department account holder should designate an individual as the “Department (or area) Timekeeper”, preferably a person who supervises the hourly employee(s).  The Department Timekeeper is responsible for seeing that all employees record their “in” and “out” times on the Time Card each work day.  All hours worked must be recorded daily.  Inaccurate recording or hours worked may result in disciplinary action.  For College Work-Study students falsification of the actual working hours is also a federal offense punishable by law.   UPO-23 records must be maintained in accordance with the approved record series in the UNT System or UNT Records Retention Schedule.</t>
  </si>
  <si>
    <t>W</t>
  </si>
  <si>
    <t>F</t>
  </si>
  <si>
    <t xml:space="preserve">Payroll Periods: </t>
  </si>
  <si>
    <t xml:space="preserve">Pay periods for hourly employees are semi-monthly.  Pay is either from the 1st through the 15th of the month, or from the 16th through the last day of the month.  The “Total Hours for Pay” recorded on the Hourly Employee Time Card must also be recorded on the online Time Sheet.  Refer to the notice of payroll deadlines that the Payroll Office sends to each department for the actual payroll deadline dates for authorizations (HRM-8) and tax cards (W-4); for Time Sheets; and for distribution of paychecks.  </t>
  </si>
  <si>
    <t>Total Hours</t>
  </si>
  <si>
    <t>3rd Week Ending</t>
  </si>
  <si>
    <t>4th Week Ending</t>
  </si>
  <si>
    <t xml:space="preserve">Directions for Completing the Time Card: </t>
  </si>
  <si>
    <r>
      <t xml:space="preserve">These instructions are for the electronic (Excel version) of this form. </t>
    </r>
    <r>
      <rPr>
        <b/>
        <sz val="7.5"/>
        <rFont val="Times New Roman"/>
        <family val="1"/>
      </rPr>
      <t xml:space="preserve">The areas shaded blue are to be completed by you. The boxes with zeros in them contain formulas, so do not type in them.  </t>
    </r>
  </si>
  <si>
    <t xml:space="preserve">1. Record the dates for "period beginning" and "period ending".  The form will automatically fill in the correct dates for that month and year.  </t>
  </si>
  <si>
    <t xml:space="preserve">2. Record the "time in" and "time out" for each day followed by 'am' or 'pm' (8:00 am, 12:42 pm, etc.). For each day, you can enter in a maximum of 3 "time in" and 3 "time out" entries.  The total hours worked for that day will automatically be calculated.  </t>
  </si>
  <si>
    <t xml:space="preserve">3. The "Total Hours" for each week will be calculated automatically.  </t>
  </si>
  <si>
    <t>4. The "Total Hours For Pay" will also be calculated automatically. This is calculated by adding together the total hours worked each week.</t>
  </si>
  <si>
    <t xml:space="preserve">5. Enter in the "Rate of Pay".  The "Total Pay" will be calculated automatically be multiplying the "Total Hours for Pay" by the "Rate of Pay". </t>
  </si>
  <si>
    <t xml:space="preserve">6. Time card must be signed in ink by both the employee and supervisor.  </t>
  </si>
  <si>
    <t>Limitations on Hours Worked</t>
  </si>
  <si>
    <t>Regular student employees (job code 1710) should not work more than an average of 30 hours per week during the fall/spring terms. College work-study employees should not work more than an average of 20 hours per week. Hourly non-student employees should not work more than an average of 19 hours per week if employment extends beyond 4 months in any fiscal year.</t>
  </si>
  <si>
    <t>I certify this time card is true &amp; correct.</t>
  </si>
  <si>
    <t>Employee's Signature</t>
  </si>
  <si>
    <t>EIS Time &amp; Labor Audit (please initial)</t>
  </si>
  <si>
    <t>Data Entry by:</t>
  </si>
  <si>
    <t>Approved by:</t>
  </si>
  <si>
    <t>Supervisor's Signature</t>
  </si>
  <si>
    <t>Institute of Applied Science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</si>
</sst>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Red]0.0"/>
    <numFmt numFmtId="165" formatCode="0.0"/>
    <numFmt numFmtId="166" formatCode="m\ /\ d"/>
    <numFmt numFmtId="167" formatCode="General_)"/>
    <numFmt numFmtId="168" formatCode="0.00_)"/>
    <numFmt numFmtId="169" formatCode="mmm\-yy_)"/>
    <numFmt numFmtId="170" formatCode="0_)"/>
  </numFmts>
  <fonts count="32" x14ac:knownFonts="1">
    <font>
      <sz val="10"/>
      <name val="Arial"/>
    </font>
    <font>
      <sz val="10"/>
      <name val="Arial"/>
      <family val="2"/>
    </font>
    <font>
      <sz val="6"/>
      <name val="Arial"/>
      <family val="2"/>
    </font>
    <font>
      <sz val="8"/>
      <name val="Arial"/>
      <family val="2"/>
    </font>
    <font>
      <b/>
      <sz val="10"/>
      <name val="Arial"/>
      <family val="2"/>
    </font>
    <font>
      <sz val="10"/>
      <color indexed="9"/>
      <name val="Arial"/>
      <family val="2"/>
    </font>
    <font>
      <sz val="9"/>
      <name val="Arial"/>
      <family val="2"/>
    </font>
    <font>
      <sz val="10"/>
      <color indexed="12"/>
      <name val="Courier"/>
      <family val="3"/>
    </font>
    <font>
      <b/>
      <sz val="9"/>
      <name val="Arial"/>
      <family val="2"/>
    </font>
    <font>
      <b/>
      <sz val="12"/>
      <name val="Arial"/>
      <family val="2"/>
    </font>
    <font>
      <sz val="10"/>
      <name val="Times New Roman"/>
      <family val="1"/>
    </font>
    <font>
      <sz val="6"/>
      <name val="Times New Roman"/>
      <family val="1"/>
    </font>
    <font>
      <b/>
      <sz val="8"/>
      <color indexed="81"/>
      <name val="Tahoma"/>
      <family val="2"/>
    </font>
    <font>
      <sz val="8"/>
      <color indexed="81"/>
      <name val="Tahoma"/>
      <family val="2"/>
    </font>
    <font>
      <b/>
      <sz val="9"/>
      <name val="Times New Roman"/>
      <family val="1"/>
    </font>
    <font>
      <b/>
      <sz val="10"/>
      <name val="Times New Roman"/>
      <family val="1"/>
    </font>
    <font>
      <sz val="8"/>
      <name val="Times New Roman"/>
      <family val="1"/>
    </font>
    <font>
      <sz val="7"/>
      <name val="Times New Roman"/>
      <family val="1"/>
    </font>
    <font>
      <sz val="11"/>
      <name val="Times New Roman"/>
      <family val="1"/>
    </font>
    <font>
      <b/>
      <sz val="8"/>
      <name val="Times New Roman"/>
      <family val="1"/>
    </font>
    <font>
      <sz val="12"/>
      <name val="Times New Roman"/>
      <family val="1"/>
    </font>
    <font>
      <b/>
      <sz val="12"/>
      <name val="Times New Roman"/>
      <family val="1"/>
    </font>
    <font>
      <sz val="14"/>
      <name val="Times New Roman"/>
      <family val="1"/>
    </font>
    <font>
      <i/>
      <sz val="7"/>
      <name val="Times New Roman"/>
      <family val="1"/>
    </font>
    <font>
      <sz val="7.5"/>
      <name val="Times New Roman"/>
      <family val="1"/>
    </font>
    <font>
      <b/>
      <sz val="7.5"/>
      <name val="Times New Roman"/>
      <family val="1"/>
    </font>
    <font>
      <sz val="10"/>
      <name val="Arial"/>
      <family val="2"/>
    </font>
    <font>
      <sz val="7.5"/>
      <color indexed="9"/>
      <name val="Times New Roman"/>
      <family val="1"/>
    </font>
    <font>
      <b/>
      <sz val="8"/>
      <color indexed="8"/>
      <name val="Tahoma"/>
      <family val="2"/>
    </font>
    <font>
      <sz val="8"/>
      <color indexed="8"/>
      <name val="Tahoma"/>
      <family val="2"/>
    </font>
    <font>
      <b/>
      <sz val="8"/>
      <color rgb="FF000000"/>
      <name val="Tahoma"/>
      <family val="2"/>
    </font>
    <font>
      <sz val="8"/>
      <color rgb="FF000000"/>
      <name val="Tahoma"/>
      <family val="2"/>
    </font>
  </fonts>
  <fills count="7">
    <fill>
      <patternFill patternType="none"/>
    </fill>
    <fill>
      <patternFill patternType="gray125"/>
    </fill>
    <fill>
      <patternFill patternType="solid">
        <fgColor indexed="43"/>
        <bgColor indexed="64"/>
      </patternFill>
    </fill>
    <fill>
      <patternFill patternType="solid">
        <fgColor indexed="50"/>
        <bgColor indexed="64"/>
      </patternFill>
    </fill>
    <fill>
      <patternFill patternType="solid">
        <fgColor indexed="47"/>
        <bgColor indexed="64"/>
      </patternFill>
    </fill>
    <fill>
      <patternFill patternType="solid">
        <fgColor indexed="41"/>
        <bgColor indexed="64"/>
      </patternFill>
    </fill>
    <fill>
      <patternFill patternType="solid">
        <fgColor indexed="63"/>
        <bgColor indexed="64"/>
      </patternFill>
    </fill>
  </fills>
  <borders count="30">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246">
    <xf numFmtId="0" fontId="0" fillId="0" borderId="0" xfId="0"/>
    <xf numFmtId="0" fontId="1" fillId="0" borderId="0" xfId="2" quotePrefix="1" applyAlignment="1">
      <alignment horizontal="left"/>
    </xf>
    <xf numFmtId="0" fontId="1" fillId="0" borderId="0" xfId="2"/>
    <xf numFmtId="167" fontId="1" fillId="0" borderId="0" xfId="2" applyNumberFormat="1" applyProtection="1"/>
    <xf numFmtId="14" fontId="1" fillId="0" borderId="0" xfId="2" applyNumberFormat="1"/>
    <xf numFmtId="167" fontId="1" fillId="0" borderId="0" xfId="2" applyNumberFormat="1" applyAlignment="1" applyProtection="1">
      <alignment horizontal="left"/>
    </xf>
    <xf numFmtId="2" fontId="1" fillId="0" borderId="0" xfId="2" applyNumberFormat="1"/>
    <xf numFmtId="166" fontId="1" fillId="0" borderId="0" xfId="2" applyNumberFormat="1"/>
    <xf numFmtId="166" fontId="6" fillId="0" borderId="1" xfId="2" quotePrefix="1" applyNumberFormat="1" applyFont="1" applyBorder="1" applyAlignment="1">
      <alignment horizontal="left" vertical="justify"/>
    </xf>
    <xf numFmtId="0" fontId="1" fillId="0" borderId="0" xfId="2" applyAlignment="1">
      <alignment horizontal="right"/>
    </xf>
    <xf numFmtId="168" fontId="7" fillId="0" borderId="0" xfId="2" applyNumberFormat="1" applyFont="1" applyProtection="1">
      <protection locked="0"/>
    </xf>
    <xf numFmtId="169" fontId="1" fillId="0" borderId="0" xfId="2" applyNumberFormat="1" applyProtection="1"/>
    <xf numFmtId="170" fontId="7" fillId="0" borderId="0" xfId="2" applyNumberFormat="1" applyFont="1" applyProtection="1">
      <protection locked="0"/>
    </xf>
    <xf numFmtId="0" fontId="1" fillId="0" borderId="0" xfId="2" applyFont="1"/>
    <xf numFmtId="168" fontId="1" fillId="0" borderId="0" xfId="2" applyNumberFormat="1" applyProtection="1"/>
    <xf numFmtId="20" fontId="1" fillId="0" borderId="0" xfId="2" applyNumberFormat="1" applyFont="1"/>
    <xf numFmtId="20" fontId="1" fillId="0" borderId="0" xfId="2" applyNumberFormat="1"/>
    <xf numFmtId="166" fontId="1" fillId="0" borderId="0" xfId="2" quotePrefix="1" applyNumberFormat="1" applyAlignment="1">
      <alignment horizontal="right"/>
    </xf>
    <xf numFmtId="14" fontId="0" fillId="0" borderId="0" xfId="0" applyNumberFormat="1" applyFill="1" applyBorder="1" applyAlignment="1" applyProtection="1">
      <alignment horizontal="center" vertical="center" shrinkToFit="1"/>
    </xf>
    <xf numFmtId="0" fontId="20" fillId="0" borderId="0" xfId="0" applyFont="1" applyProtection="1"/>
    <xf numFmtId="0" fontId="21" fillId="0" borderId="0" xfId="0" applyFont="1" applyAlignment="1" applyProtection="1">
      <alignment horizontal="right" vertical="top"/>
    </xf>
    <xf numFmtId="0" fontId="0" fillId="0" borderId="0" xfId="0" applyProtection="1"/>
    <xf numFmtId="0" fontId="9" fillId="0" borderId="0" xfId="0" applyFont="1" applyAlignment="1" applyProtection="1">
      <alignment horizontal="left" vertical="top"/>
    </xf>
    <xf numFmtId="0" fontId="19" fillId="0" borderId="0" xfId="0" applyFont="1" applyProtection="1"/>
    <xf numFmtId="0" fontId="0" fillId="0" borderId="0" xfId="0" applyFill="1" applyProtection="1"/>
    <xf numFmtId="0" fontId="16" fillId="0" borderId="0" xfId="0" applyFont="1" applyProtection="1"/>
    <xf numFmtId="0" fontId="8" fillId="0" borderId="0" xfId="0" applyFont="1" applyAlignment="1" applyProtection="1"/>
    <xf numFmtId="0" fontId="11" fillId="0" borderId="0" xfId="0" applyFont="1" applyFill="1" applyProtection="1"/>
    <xf numFmtId="0" fontId="8" fillId="0" borderId="0" xfId="0" applyFont="1" applyProtection="1"/>
    <xf numFmtId="0" fontId="11" fillId="0" borderId="0" xfId="0" applyFont="1" applyProtection="1"/>
    <xf numFmtId="0" fontId="0" fillId="0" borderId="0" xfId="0" applyFill="1" applyAlignment="1" applyProtection="1">
      <alignment horizontal="left"/>
    </xf>
    <xf numFmtId="0" fontId="10" fillId="0" borderId="2" xfId="0" applyFont="1" applyFill="1" applyBorder="1" applyAlignment="1" applyProtection="1">
      <alignment horizontal="left"/>
    </xf>
    <xf numFmtId="0" fontId="15" fillId="0" borderId="2" xfId="0" applyFont="1" applyFill="1" applyBorder="1" applyAlignment="1" applyProtection="1">
      <alignment horizontal="left"/>
    </xf>
    <xf numFmtId="0" fontId="0" fillId="0" borderId="0" xfId="0" applyAlignment="1" applyProtection="1">
      <alignment horizontal="left"/>
    </xf>
    <xf numFmtId="0" fontId="17" fillId="2" borderId="3" xfId="0" applyFont="1" applyFill="1" applyBorder="1" applyAlignment="1" applyProtection="1">
      <alignment horizontal="left" vertical="top" wrapText="1" indent="1"/>
    </xf>
    <xf numFmtId="0" fontId="0" fillId="0" borderId="0" xfId="0" applyFill="1" applyBorder="1" applyAlignment="1" applyProtection="1">
      <alignment horizontal="left"/>
    </xf>
    <xf numFmtId="14" fontId="20" fillId="0" borderId="0" xfId="0" applyNumberFormat="1" applyFont="1" applyFill="1" applyBorder="1" applyAlignment="1" applyProtection="1">
      <alignment horizontal="center" vertical="center" shrinkToFit="1"/>
    </xf>
    <xf numFmtId="0" fontId="0" fillId="2" borderId="0" xfId="0" applyFill="1" applyAlignment="1" applyProtection="1"/>
    <xf numFmtId="0" fontId="10" fillId="0" borderId="0" xfId="0" applyFont="1" applyFill="1" applyBorder="1" applyAlignment="1" applyProtection="1">
      <alignment horizontal="left"/>
    </xf>
    <xf numFmtId="0" fontId="8" fillId="0" borderId="0" xfId="0" applyFont="1" applyFill="1" applyBorder="1" applyAlignment="1" applyProtection="1"/>
    <xf numFmtId="0" fontId="3" fillId="0" borderId="0" xfId="0" applyFont="1" applyFill="1" applyBorder="1" applyAlignment="1" applyProtection="1">
      <alignment vertical="center"/>
    </xf>
    <xf numFmtId="0" fontId="16" fillId="0" borderId="0" xfId="0" applyFont="1" applyAlignment="1" applyProtection="1">
      <alignment vertical="center"/>
    </xf>
    <xf numFmtId="0" fontId="5" fillId="0" borderId="0" xfId="0" applyFont="1" applyFill="1" applyBorder="1" applyAlignment="1" applyProtection="1">
      <alignment horizontal="center" vertical="top"/>
    </xf>
    <xf numFmtId="0" fontId="4" fillId="0" borderId="0" xfId="0" applyFont="1" applyAlignment="1" applyProtection="1">
      <alignment horizontal="left"/>
    </xf>
    <xf numFmtId="0" fontId="4" fillId="0" borderId="0" xfId="0" applyFont="1" applyProtection="1"/>
    <xf numFmtId="0" fontId="15" fillId="0" borderId="0" xfId="0" applyFont="1" applyAlignment="1" applyProtection="1">
      <alignment vertical="top"/>
    </xf>
    <xf numFmtId="0" fontId="0" fillId="0" borderId="4" xfId="0" applyBorder="1" applyProtection="1"/>
    <xf numFmtId="0" fontId="10" fillId="0" borderId="0" xfId="0" applyFont="1" applyAlignment="1" applyProtection="1">
      <alignment vertical="top"/>
    </xf>
    <xf numFmtId="0" fontId="10" fillId="0" borderId="0" xfId="0" applyFont="1" applyProtection="1"/>
    <xf numFmtId="0" fontId="0" fillId="0" borderId="5" xfId="0" applyBorder="1" applyProtection="1"/>
    <xf numFmtId="0" fontId="0" fillId="0" borderId="6" xfId="0" applyBorder="1" applyProtection="1"/>
    <xf numFmtId="0" fontId="0" fillId="0" borderId="0" xfId="0" applyBorder="1" applyProtection="1"/>
    <xf numFmtId="0" fontId="23" fillId="0" borderId="7" xfId="0" applyFont="1" applyBorder="1" applyAlignment="1" applyProtection="1">
      <alignment vertical="center"/>
    </xf>
    <xf numFmtId="0" fontId="23" fillId="0" borderId="4" xfId="0" applyFont="1" applyBorder="1" applyProtection="1"/>
    <xf numFmtId="0" fontId="23" fillId="0" borderId="4" xfId="0" applyFont="1" applyBorder="1" applyAlignment="1" applyProtection="1">
      <alignment vertical="center"/>
    </xf>
    <xf numFmtId="0" fontId="0" fillId="0" borderId="8" xfId="0" applyBorder="1" applyProtection="1"/>
    <xf numFmtId="20" fontId="17" fillId="0" borderId="9" xfId="0" applyNumberFormat="1" applyFont="1" applyFill="1" applyBorder="1" applyAlignment="1" applyProtection="1">
      <alignment horizontal="center" vertical="center" shrinkToFit="1"/>
      <protection locked="0"/>
    </xf>
    <xf numFmtId="1" fontId="17" fillId="0" borderId="9" xfId="0" applyNumberFormat="1" applyFont="1" applyFill="1" applyBorder="1" applyAlignment="1" applyProtection="1">
      <alignment horizontal="center" vertical="center" shrinkToFit="1"/>
      <protection locked="0"/>
    </xf>
    <xf numFmtId="1" fontId="17" fillId="0" borderId="5" xfId="0" applyNumberFormat="1" applyFont="1" applyFill="1" applyBorder="1" applyAlignment="1" applyProtection="1">
      <alignment horizontal="center" vertical="center"/>
      <protection locked="0"/>
    </xf>
    <xf numFmtId="1" fontId="17" fillId="0" borderId="0" xfId="0" applyNumberFormat="1" applyFont="1" applyFill="1" applyBorder="1" applyAlignment="1" applyProtection="1">
      <alignment horizontal="center" vertical="center"/>
      <protection locked="0"/>
    </xf>
    <xf numFmtId="1" fontId="17" fillId="0" borderId="4" xfId="0" applyNumberFormat="1" applyFont="1" applyFill="1" applyBorder="1" applyAlignment="1" applyProtection="1">
      <alignment horizontal="center" vertical="center"/>
      <protection locked="0"/>
    </xf>
    <xf numFmtId="1" fontId="17" fillId="0" borderId="5" xfId="0" applyNumberFormat="1" applyFont="1" applyBorder="1" applyAlignment="1" applyProtection="1">
      <alignment horizontal="center" vertical="center"/>
      <protection locked="0"/>
    </xf>
    <xf numFmtId="0" fontId="16" fillId="3" borderId="10" xfId="0" applyFont="1" applyFill="1" applyBorder="1" applyAlignment="1" applyProtection="1">
      <alignment horizontal="center" vertical="center"/>
    </xf>
    <xf numFmtId="18" fontId="17" fillId="3" borderId="11" xfId="0" applyNumberFormat="1" applyFont="1" applyFill="1" applyBorder="1" applyAlignment="1" applyProtection="1">
      <alignment horizontal="center" vertical="center" shrinkToFit="1"/>
      <protection locked="0"/>
    </xf>
    <xf numFmtId="18" fontId="17" fillId="3" borderId="0" xfId="0" applyNumberFormat="1" applyFont="1" applyFill="1" applyBorder="1" applyAlignment="1" applyProtection="1">
      <alignment horizontal="center" vertical="center" shrinkToFit="1"/>
      <protection locked="0"/>
    </xf>
    <xf numFmtId="18" fontId="17" fillId="3" borderId="10" xfId="0" applyNumberFormat="1" applyFont="1" applyFill="1" applyBorder="1" applyAlignment="1" applyProtection="1">
      <alignment horizontal="center" vertical="center" shrinkToFit="1"/>
      <protection locked="0"/>
    </xf>
    <xf numFmtId="18" fontId="17" fillId="3" borderId="11" xfId="0" applyNumberFormat="1" applyFont="1" applyFill="1" applyBorder="1" applyAlignment="1" applyProtection="1">
      <alignment horizontal="center" vertical="center"/>
      <protection locked="0"/>
    </xf>
    <xf numFmtId="18" fontId="17" fillId="3" borderId="0" xfId="0" applyNumberFormat="1" applyFont="1" applyFill="1" applyBorder="1" applyAlignment="1" applyProtection="1">
      <alignment horizontal="center" vertical="center"/>
      <protection locked="0"/>
    </xf>
    <xf numFmtId="18" fontId="17" fillId="3" borderId="10" xfId="0" applyNumberFormat="1" applyFont="1" applyFill="1" applyBorder="1" applyAlignment="1" applyProtection="1">
      <alignment horizontal="center" vertical="center"/>
      <protection locked="0"/>
    </xf>
    <xf numFmtId="164" fontId="0" fillId="3" borderId="11" xfId="0" applyNumberFormat="1" applyFill="1" applyBorder="1" applyAlignment="1" applyProtection="1">
      <alignment horizontal="center" vertical="center" shrinkToFit="1"/>
      <protection locked="0"/>
    </xf>
    <xf numFmtId="164" fontId="0" fillId="3" borderId="0" xfId="0" applyNumberFormat="1" applyFill="1" applyBorder="1" applyAlignment="1" applyProtection="1">
      <alignment horizontal="center" vertical="center" shrinkToFit="1"/>
      <protection locked="0"/>
    </xf>
    <xf numFmtId="164" fontId="0" fillId="3" borderId="10" xfId="0" applyNumberFormat="1" applyFill="1" applyBorder="1" applyAlignment="1" applyProtection="1">
      <alignment horizontal="center" vertical="center" shrinkToFit="1"/>
      <protection locked="0"/>
    </xf>
    <xf numFmtId="0" fontId="0" fillId="3" borderId="0" xfId="0" applyFill="1" applyProtection="1"/>
    <xf numFmtId="0" fontId="4" fillId="3" borderId="0" xfId="0" applyFont="1" applyFill="1" applyAlignment="1" applyProtection="1">
      <alignment horizontal="left"/>
    </xf>
    <xf numFmtId="0" fontId="24" fillId="3" borderId="0" xfId="0" applyFont="1" applyFill="1" applyAlignment="1" applyProtection="1">
      <alignment horizontal="left" vertical="top" wrapText="1"/>
    </xf>
    <xf numFmtId="0" fontId="16" fillId="3" borderId="10" xfId="0" applyFont="1" applyFill="1" applyBorder="1" applyAlignment="1" applyProtection="1">
      <alignment horizontal="left" vertical="center"/>
    </xf>
    <xf numFmtId="0" fontId="4" fillId="3" borderId="0" xfId="0" applyFont="1" applyFill="1" applyProtection="1"/>
    <xf numFmtId="0" fontId="16" fillId="3" borderId="0" xfId="0" applyFont="1" applyFill="1" applyBorder="1" applyAlignment="1" applyProtection="1">
      <alignment horizontal="center" vertical="center"/>
    </xf>
    <xf numFmtId="166" fontId="6" fillId="3" borderId="7" xfId="0" quotePrefix="1" applyNumberFormat="1" applyFont="1" applyFill="1" applyBorder="1" applyAlignment="1" applyProtection="1">
      <alignment horizontal="center" vertical="justify" shrinkToFit="1"/>
    </xf>
    <xf numFmtId="166" fontId="6" fillId="3" borderId="4" xfId="0" quotePrefix="1" applyNumberFormat="1" applyFont="1" applyFill="1" applyBorder="1" applyAlignment="1" applyProtection="1">
      <alignment horizontal="center" vertical="justify" shrinkToFit="1"/>
    </xf>
    <xf numFmtId="18" fontId="17" fillId="3" borderId="4" xfId="0" applyNumberFormat="1" applyFont="1" applyFill="1" applyBorder="1" applyAlignment="1" applyProtection="1">
      <alignment horizontal="center" vertical="center" shrinkToFit="1"/>
      <protection locked="0"/>
    </xf>
    <xf numFmtId="18" fontId="17" fillId="3" borderId="4" xfId="0" applyNumberFormat="1" applyFont="1" applyFill="1" applyBorder="1" applyAlignment="1" applyProtection="1">
      <alignment horizontal="center" vertical="center"/>
      <protection locked="0"/>
    </xf>
    <xf numFmtId="18" fontId="17" fillId="3" borderId="8" xfId="0" applyNumberFormat="1" applyFont="1" applyFill="1" applyBorder="1" applyAlignment="1" applyProtection="1">
      <alignment horizontal="center" vertical="center"/>
      <protection locked="0"/>
    </xf>
    <xf numFmtId="164" fontId="0" fillId="3" borderId="7" xfId="0" applyNumberFormat="1" applyFill="1" applyBorder="1" applyAlignment="1" applyProtection="1">
      <alignment horizontal="center" vertical="center" shrinkToFit="1"/>
      <protection locked="0"/>
    </xf>
    <xf numFmtId="164" fontId="0" fillId="3" borderId="4" xfId="0" applyNumberFormat="1" applyFill="1" applyBorder="1" applyAlignment="1" applyProtection="1">
      <alignment horizontal="center" vertical="center" shrinkToFit="1"/>
      <protection locked="0"/>
    </xf>
    <xf numFmtId="164" fontId="0" fillId="3" borderId="8" xfId="0" applyNumberFormat="1" applyFill="1" applyBorder="1" applyAlignment="1" applyProtection="1">
      <alignment horizontal="center" vertical="center" shrinkToFit="1"/>
      <protection locked="0"/>
    </xf>
    <xf numFmtId="0" fontId="4" fillId="0" borderId="0" xfId="0" applyFont="1" applyFill="1" applyProtection="1"/>
    <xf numFmtId="0" fontId="24" fillId="0" borderId="0" xfId="0" applyFont="1" applyFill="1" applyAlignment="1" applyProtection="1">
      <alignment horizontal="left" vertical="top" wrapText="1"/>
    </xf>
    <xf numFmtId="0" fontId="0" fillId="0" borderId="12" xfId="0" applyBorder="1" applyProtection="1"/>
    <xf numFmtId="0" fontId="4" fillId="0" borderId="12" xfId="0" applyFont="1" applyBorder="1" applyAlignment="1" applyProtection="1">
      <alignment horizontal="center"/>
    </xf>
    <xf numFmtId="0" fontId="17" fillId="2" borderId="0" xfId="0" applyFont="1" applyFill="1" applyBorder="1" applyAlignment="1" applyProtection="1">
      <alignment horizontal="left" vertical="top" wrapText="1"/>
    </xf>
    <xf numFmtId="0" fontId="27" fillId="0" borderId="0" xfId="0" applyFont="1" applyAlignment="1" applyProtection="1">
      <alignment horizontal="left" vertical="top" wrapText="1"/>
    </xf>
    <xf numFmtId="165" fontId="27" fillId="0" borderId="0" xfId="0" applyNumberFormat="1" applyFont="1" applyAlignment="1" applyProtection="1">
      <alignment horizontal="left" vertical="top" wrapText="1"/>
    </xf>
    <xf numFmtId="0" fontId="2" fillId="0" borderId="0" xfId="0" applyFont="1" applyBorder="1" applyAlignment="1">
      <alignment horizontal="center" vertical="center" wrapText="1"/>
    </xf>
    <xf numFmtId="166" fontId="6" fillId="3" borderId="11" xfId="0" quotePrefix="1" applyNumberFormat="1" applyFont="1" applyFill="1" applyBorder="1" applyAlignment="1" applyProtection="1">
      <alignment horizontal="center" vertical="center" shrinkToFit="1"/>
    </xf>
    <xf numFmtId="166" fontId="6" fillId="3" borderId="0" xfId="0" quotePrefix="1" applyNumberFormat="1" applyFont="1" applyFill="1" applyBorder="1" applyAlignment="1" applyProtection="1">
      <alignment horizontal="center" vertical="center" shrinkToFit="1"/>
    </xf>
    <xf numFmtId="166" fontId="6" fillId="3" borderId="10" xfId="0" quotePrefix="1" applyNumberFormat="1" applyFont="1" applyFill="1" applyBorder="1" applyAlignment="1" applyProtection="1">
      <alignment horizontal="center" vertical="center" shrinkToFit="1"/>
    </xf>
    <xf numFmtId="20" fontId="17" fillId="0" borderId="13" xfId="0" applyNumberFormat="1" applyFont="1" applyFill="1" applyBorder="1" applyAlignment="1" applyProtection="1">
      <alignment horizontal="center" vertical="center" shrinkToFit="1"/>
    </xf>
    <xf numFmtId="1" fontId="17" fillId="0" borderId="13" xfId="0" applyNumberFormat="1" applyFont="1" applyFill="1" applyBorder="1" applyAlignment="1" applyProtection="1">
      <alignment horizontal="center" vertical="center" shrinkToFit="1"/>
    </xf>
    <xf numFmtId="20" fontId="17" fillId="0" borderId="14" xfId="0" applyNumberFormat="1" applyFont="1" applyFill="1" applyBorder="1" applyAlignment="1" applyProtection="1">
      <alignment horizontal="center" vertical="center" shrinkToFit="1"/>
    </xf>
    <xf numFmtId="1" fontId="17" fillId="0" borderId="14" xfId="0" applyNumberFormat="1" applyFont="1" applyFill="1" applyBorder="1" applyAlignment="1" applyProtection="1">
      <alignment horizontal="center" vertical="center" shrinkToFit="1"/>
    </xf>
    <xf numFmtId="20" fontId="17" fillId="0" borderId="15" xfId="0" applyNumberFormat="1" applyFont="1" applyFill="1" applyBorder="1" applyAlignment="1" applyProtection="1">
      <alignment horizontal="center" vertical="center" shrinkToFit="1"/>
    </xf>
    <xf numFmtId="1" fontId="17" fillId="0" borderId="15" xfId="0" applyNumberFormat="1" applyFont="1" applyFill="1" applyBorder="1" applyAlignment="1" applyProtection="1">
      <alignment horizontal="center" vertical="center" shrinkToFit="1"/>
    </xf>
    <xf numFmtId="20" fontId="17" fillId="3" borderId="9" xfId="0" applyNumberFormat="1" applyFont="1" applyFill="1" applyBorder="1" applyAlignment="1" applyProtection="1">
      <alignment horizontal="center" vertical="center" shrinkToFit="1"/>
    </xf>
    <xf numFmtId="1" fontId="17" fillId="3" borderId="9" xfId="0" applyNumberFormat="1" applyFont="1" applyFill="1" applyBorder="1" applyAlignment="1" applyProtection="1">
      <alignment horizontal="center" vertical="center" shrinkToFit="1"/>
    </xf>
    <xf numFmtId="1" fontId="17" fillId="3" borderId="0" xfId="0" applyNumberFormat="1" applyFont="1" applyFill="1" applyBorder="1" applyAlignment="1" applyProtection="1">
      <alignment horizontal="center" vertical="center" shrinkToFit="1"/>
    </xf>
    <xf numFmtId="20" fontId="17" fillId="0" borderId="16" xfId="0" applyNumberFormat="1" applyFont="1" applyFill="1" applyBorder="1" applyAlignment="1" applyProtection="1">
      <alignment horizontal="center" vertical="center" shrinkToFit="1"/>
    </xf>
    <xf numFmtId="1" fontId="17" fillId="0" borderId="16" xfId="0" applyNumberFormat="1" applyFont="1" applyFill="1" applyBorder="1" applyAlignment="1" applyProtection="1">
      <alignment horizontal="center" vertical="center" shrinkToFit="1"/>
    </xf>
    <xf numFmtId="20" fontId="17" fillId="0" borderId="9" xfId="0" applyNumberFormat="1" applyFont="1" applyFill="1" applyBorder="1" applyAlignment="1" applyProtection="1">
      <alignment horizontal="center" vertical="center" shrinkToFit="1"/>
    </xf>
    <xf numFmtId="1" fontId="17" fillId="0" borderId="9" xfId="0" applyNumberFormat="1" applyFont="1" applyFill="1" applyBorder="1" applyAlignment="1" applyProtection="1">
      <alignment horizontal="center" vertical="center" shrinkToFit="1"/>
    </xf>
    <xf numFmtId="1" fontId="17" fillId="0" borderId="5" xfId="0" applyNumberFormat="1" applyFont="1" applyBorder="1" applyAlignment="1" applyProtection="1">
      <alignment horizontal="center" vertical="center"/>
    </xf>
    <xf numFmtId="1" fontId="17" fillId="0" borderId="5" xfId="0" applyNumberFormat="1" applyFont="1" applyFill="1" applyBorder="1" applyAlignment="1" applyProtection="1">
      <alignment horizontal="center" vertical="center"/>
    </xf>
    <xf numFmtId="1" fontId="17" fillId="0" borderId="0" xfId="0" applyNumberFormat="1" applyFont="1" applyFill="1" applyBorder="1" applyAlignment="1" applyProtection="1">
      <alignment horizontal="center" vertical="center"/>
    </xf>
    <xf numFmtId="1" fontId="17" fillId="0" borderId="4" xfId="0" applyNumberFormat="1" applyFont="1" applyFill="1" applyBorder="1" applyAlignment="1" applyProtection="1">
      <alignment horizontal="center" vertical="center"/>
    </xf>
    <xf numFmtId="20" fontId="17" fillId="3" borderId="5" xfId="0" applyNumberFormat="1" applyFont="1" applyFill="1" applyBorder="1" applyAlignment="1" applyProtection="1">
      <alignment horizontal="center" vertical="center" shrinkToFit="1"/>
    </xf>
    <xf numFmtId="1" fontId="17" fillId="3" borderId="5" xfId="0" applyNumberFormat="1" applyFont="1" applyFill="1" applyBorder="1" applyAlignment="1" applyProtection="1">
      <alignment horizontal="center" vertical="center" shrinkToFit="1"/>
    </xf>
    <xf numFmtId="1" fontId="17" fillId="4" borderId="4" xfId="0" applyNumberFormat="1" applyFont="1" applyFill="1" applyBorder="1" applyAlignment="1" applyProtection="1">
      <alignment horizontal="center" vertical="center"/>
    </xf>
    <xf numFmtId="1" fontId="17" fillId="3" borderId="0" xfId="0" applyNumberFormat="1" applyFont="1" applyFill="1" applyBorder="1" applyAlignment="1" applyProtection="1">
      <alignment horizontal="center" vertical="center"/>
    </xf>
    <xf numFmtId="1" fontId="17" fillId="4" borderId="0" xfId="0" applyNumberFormat="1" applyFont="1" applyFill="1" applyBorder="1" applyAlignment="1" applyProtection="1">
      <alignment horizontal="center" vertical="center"/>
    </xf>
    <xf numFmtId="165" fontId="17" fillId="3" borderId="0" xfId="0" applyNumberFormat="1" applyFont="1" applyFill="1" applyBorder="1" applyAlignment="1" applyProtection="1">
      <alignment horizontal="center" vertical="center"/>
    </xf>
    <xf numFmtId="18" fontId="17" fillId="3" borderId="0" xfId="0" applyNumberFormat="1" applyFont="1" applyFill="1" applyBorder="1" applyAlignment="1" applyProtection="1">
      <alignment horizontal="center" vertical="center" shrinkToFit="1"/>
    </xf>
    <xf numFmtId="1" fontId="17" fillId="3" borderId="5" xfId="0" applyNumberFormat="1" applyFont="1" applyFill="1" applyBorder="1" applyAlignment="1" applyProtection="1">
      <alignment horizontal="center" vertical="center"/>
    </xf>
    <xf numFmtId="18" fontId="17" fillId="3" borderId="11" xfId="0" applyNumberFormat="1" applyFont="1" applyFill="1" applyBorder="1" applyAlignment="1" applyProtection="1">
      <alignment horizontal="center" vertical="center" shrinkToFit="1"/>
    </xf>
    <xf numFmtId="164" fontId="0" fillId="3" borderId="11" xfId="0" applyNumberFormat="1" applyFill="1" applyBorder="1" applyAlignment="1" applyProtection="1">
      <alignment horizontal="center" vertical="center" shrinkToFit="1"/>
    </xf>
    <xf numFmtId="164" fontId="0" fillId="3" borderId="0" xfId="0" applyNumberFormat="1" applyFill="1" applyBorder="1" applyAlignment="1" applyProtection="1">
      <alignment horizontal="center" vertical="center" shrinkToFit="1"/>
    </xf>
    <xf numFmtId="164" fontId="0" fillId="3" borderId="10" xfId="0" applyNumberFormat="1" applyFill="1" applyBorder="1" applyAlignment="1" applyProtection="1">
      <alignment horizontal="center" vertical="center" shrinkToFit="1"/>
    </xf>
    <xf numFmtId="18" fontId="17" fillId="3" borderId="4" xfId="0" applyNumberFormat="1" applyFont="1" applyFill="1" applyBorder="1" applyAlignment="1" applyProtection="1">
      <alignment horizontal="center" vertical="center" shrinkToFit="1"/>
    </xf>
    <xf numFmtId="18" fontId="17" fillId="3" borderId="4" xfId="0" applyNumberFormat="1" applyFont="1" applyFill="1" applyBorder="1" applyAlignment="1" applyProtection="1">
      <alignment horizontal="center" vertical="center"/>
    </xf>
    <xf numFmtId="18" fontId="17" fillId="3" borderId="8" xfId="0" applyNumberFormat="1" applyFont="1" applyFill="1" applyBorder="1" applyAlignment="1" applyProtection="1">
      <alignment horizontal="center" vertical="center"/>
    </xf>
    <xf numFmtId="0" fontId="24" fillId="0" borderId="0" xfId="0" applyFont="1" applyAlignment="1" applyProtection="1">
      <alignment horizontal="left" vertical="top" wrapText="1"/>
    </xf>
    <xf numFmtId="0" fontId="23" fillId="0" borderId="4" xfId="0" applyFont="1" applyBorder="1" applyAlignment="1" applyProtection="1">
      <alignment horizontal="center"/>
    </xf>
    <xf numFmtId="49" fontId="14" fillId="0" borderId="2" xfId="0" applyNumberFormat="1" applyFont="1" applyBorder="1" applyAlignment="1" applyProtection="1">
      <alignment horizontal="right" vertical="center" shrinkToFit="1"/>
    </xf>
    <xf numFmtId="0" fontId="2" fillId="0" borderId="0" xfId="0" applyFont="1" applyBorder="1" applyAlignment="1" applyProtection="1">
      <alignment horizontal="center" vertical="center" wrapText="1"/>
    </xf>
    <xf numFmtId="0" fontId="4" fillId="0" borderId="12" xfId="0" applyFont="1" applyBorder="1" applyAlignment="1" applyProtection="1">
      <alignment horizontal="left"/>
    </xf>
    <xf numFmtId="0" fontId="5" fillId="0" borderId="0" xfId="0" applyFont="1" applyProtection="1"/>
    <xf numFmtId="165" fontId="5" fillId="0" borderId="0" xfId="0" applyNumberFormat="1" applyFont="1" applyProtection="1"/>
    <xf numFmtId="18" fontId="17" fillId="5" borderId="13" xfId="0" applyNumberFormat="1" applyFont="1" applyFill="1" applyBorder="1" applyAlignment="1" applyProtection="1">
      <alignment horizontal="center" vertical="center"/>
      <protection locked="0"/>
    </xf>
    <xf numFmtId="164" fontId="0" fillId="0" borderId="19" xfId="0" applyNumberFormat="1" applyFill="1" applyBorder="1" applyAlignment="1" applyProtection="1">
      <alignment horizontal="center" vertical="center" shrinkToFit="1"/>
      <protection locked="0"/>
    </xf>
    <xf numFmtId="164" fontId="0" fillId="0" borderId="5" xfId="0" applyNumberFormat="1" applyFill="1" applyBorder="1" applyAlignment="1" applyProtection="1">
      <alignment horizontal="center" vertical="center" shrinkToFit="1"/>
      <protection locked="0"/>
    </xf>
    <xf numFmtId="164" fontId="0" fillId="0" borderId="6" xfId="0" applyNumberFormat="1" applyFill="1" applyBorder="1" applyAlignment="1" applyProtection="1">
      <alignment horizontal="center" vertical="center" shrinkToFit="1"/>
      <protection locked="0"/>
    </xf>
    <xf numFmtId="164" fontId="0" fillId="0" borderId="11" xfId="0" applyNumberFormat="1" applyFill="1" applyBorder="1" applyAlignment="1" applyProtection="1">
      <alignment horizontal="center" vertical="center" shrinkToFit="1"/>
      <protection locked="0"/>
    </xf>
    <xf numFmtId="164" fontId="0" fillId="0" borderId="0" xfId="0" applyNumberFormat="1" applyFill="1" applyBorder="1" applyAlignment="1" applyProtection="1">
      <alignment horizontal="center" vertical="center" shrinkToFit="1"/>
      <protection locked="0"/>
    </xf>
    <xf numFmtId="164" fontId="0" fillId="0" borderId="10" xfId="0" applyNumberFormat="1" applyFill="1" applyBorder="1" applyAlignment="1" applyProtection="1">
      <alignment horizontal="center" vertical="center" shrinkToFit="1"/>
      <protection locked="0"/>
    </xf>
    <xf numFmtId="164" fontId="0" fillId="0" borderId="7" xfId="0" applyNumberFormat="1" applyFill="1" applyBorder="1" applyAlignment="1" applyProtection="1">
      <alignment horizontal="center" vertical="center" shrinkToFit="1"/>
      <protection locked="0"/>
    </xf>
    <xf numFmtId="164" fontId="0" fillId="0" borderId="4" xfId="0" applyNumberFormat="1" applyFill="1" applyBorder="1" applyAlignment="1" applyProtection="1">
      <alignment horizontal="center" vertical="center" shrinkToFit="1"/>
      <protection locked="0"/>
    </xf>
    <xf numFmtId="164" fontId="0" fillId="0" borderId="8" xfId="0" applyNumberFormat="1" applyFill="1" applyBorder="1" applyAlignment="1" applyProtection="1">
      <alignment horizontal="center" vertical="center" shrinkToFit="1"/>
      <protection locked="0"/>
    </xf>
    <xf numFmtId="44" fontId="4" fillId="0" borderId="12" xfId="1" applyFont="1" applyBorder="1" applyAlignment="1" applyProtection="1">
      <alignment horizontal="center" vertical="center" shrinkToFit="1"/>
    </xf>
    <xf numFmtId="0" fontId="24" fillId="0" borderId="0" xfId="0" applyFont="1" applyAlignment="1" applyProtection="1">
      <alignment horizontal="left" vertical="top" wrapText="1"/>
    </xf>
    <xf numFmtId="0" fontId="26" fillId="5" borderId="20" xfId="0" applyFont="1" applyFill="1" applyBorder="1" applyAlignment="1" applyProtection="1">
      <alignment horizontal="center"/>
      <protection locked="0"/>
    </xf>
    <xf numFmtId="0" fontId="26" fillId="5" borderId="2" xfId="0" applyFont="1" applyFill="1" applyBorder="1" applyAlignment="1" applyProtection="1">
      <alignment horizontal="center"/>
      <protection locked="0"/>
    </xf>
    <xf numFmtId="0" fontId="26" fillId="5" borderId="21" xfId="0" applyFont="1" applyFill="1" applyBorder="1" applyAlignment="1" applyProtection="1">
      <alignment horizontal="center"/>
      <protection locked="0"/>
    </xf>
    <xf numFmtId="44" fontId="4" fillId="0" borderId="20" xfId="0" applyNumberFormat="1" applyFont="1" applyBorder="1" applyAlignment="1" applyProtection="1">
      <alignment horizontal="center"/>
    </xf>
    <xf numFmtId="44" fontId="4" fillId="0" borderId="2" xfId="0" applyNumberFormat="1" applyFont="1" applyBorder="1" applyAlignment="1" applyProtection="1">
      <alignment horizontal="center"/>
    </xf>
    <xf numFmtId="44" fontId="4" fillId="0" borderId="21" xfId="0" applyNumberFormat="1" applyFont="1" applyBorder="1" applyAlignment="1" applyProtection="1">
      <alignment horizontal="center"/>
    </xf>
    <xf numFmtId="0" fontId="10" fillId="5" borderId="12" xfId="0" applyFont="1" applyFill="1" applyBorder="1" applyAlignment="1" applyProtection="1">
      <alignment horizontal="center" vertical="center" wrapText="1"/>
      <protection locked="0"/>
    </xf>
    <xf numFmtId="0" fontId="17" fillId="0" borderId="0" xfId="0" applyNumberFormat="1" applyFont="1" applyAlignment="1" applyProtection="1">
      <alignment horizontal="left" vertical="top" wrapText="1"/>
    </xf>
    <xf numFmtId="0" fontId="0" fillId="0" borderId="0" xfId="0" applyAlignment="1">
      <alignment wrapText="1"/>
    </xf>
    <xf numFmtId="0" fontId="21" fillId="0" borderId="0" xfId="0" applyFont="1" applyAlignment="1" applyProtection="1">
      <alignment horizontal="left"/>
    </xf>
    <xf numFmtId="0" fontId="5" fillId="6" borderId="11" xfId="0" applyFont="1" applyFill="1" applyBorder="1" applyAlignment="1" applyProtection="1">
      <alignment horizontal="center" vertical="top"/>
    </xf>
    <xf numFmtId="0" fontId="5" fillId="6" borderId="0" xfId="0" applyFont="1" applyFill="1" applyBorder="1" applyAlignment="1" applyProtection="1">
      <alignment horizontal="center" vertical="top"/>
    </xf>
    <xf numFmtId="166" fontId="6" fillId="0" borderId="19" xfId="0" quotePrefix="1" applyNumberFormat="1" applyFont="1" applyBorder="1" applyAlignment="1" applyProtection="1">
      <alignment horizontal="center" vertical="center" shrinkToFit="1"/>
    </xf>
    <xf numFmtId="166" fontId="6" fillId="0" borderId="5" xfId="0" quotePrefix="1" applyNumberFormat="1" applyFont="1" applyBorder="1" applyAlignment="1" applyProtection="1">
      <alignment horizontal="center" vertical="center" shrinkToFit="1"/>
    </xf>
    <xf numFmtId="166" fontId="6" fillId="0" borderId="6" xfId="0" quotePrefix="1" applyNumberFormat="1" applyFont="1" applyBorder="1" applyAlignment="1" applyProtection="1">
      <alignment horizontal="center" vertical="center" shrinkToFit="1"/>
    </xf>
    <xf numFmtId="166" fontId="6" fillId="0" borderId="11" xfId="0" quotePrefix="1" applyNumberFormat="1" applyFont="1" applyBorder="1" applyAlignment="1" applyProtection="1">
      <alignment horizontal="center" vertical="center" shrinkToFit="1"/>
    </xf>
    <xf numFmtId="166" fontId="6" fillId="0" borderId="0" xfId="0" quotePrefix="1" applyNumberFormat="1" applyFont="1" applyBorder="1" applyAlignment="1" applyProtection="1">
      <alignment horizontal="center" vertical="center" shrinkToFit="1"/>
    </xf>
    <xf numFmtId="166" fontId="6" fillId="0" borderId="10" xfId="0" quotePrefix="1" applyNumberFormat="1" applyFont="1" applyBorder="1" applyAlignment="1" applyProtection="1">
      <alignment horizontal="center" vertical="center" shrinkToFit="1"/>
    </xf>
    <xf numFmtId="166" fontId="6" fillId="0" borderId="7" xfId="0" quotePrefix="1" applyNumberFormat="1" applyFont="1" applyBorder="1" applyAlignment="1" applyProtection="1">
      <alignment horizontal="center" vertical="center" shrinkToFit="1"/>
    </xf>
    <xf numFmtId="166" fontId="6" fillId="0" borderId="4" xfId="0" quotePrefix="1" applyNumberFormat="1" applyFont="1" applyBorder="1" applyAlignment="1" applyProtection="1">
      <alignment horizontal="center" vertical="center" shrinkToFit="1"/>
    </xf>
    <xf numFmtId="166" fontId="6" fillId="0" borderId="8" xfId="0" quotePrefix="1" applyNumberFormat="1" applyFont="1" applyBorder="1" applyAlignment="1" applyProtection="1">
      <alignment horizontal="center" vertical="center" shrinkToFit="1"/>
    </xf>
    <xf numFmtId="18" fontId="17" fillId="5" borderId="14" xfId="0" applyNumberFormat="1" applyFont="1" applyFill="1" applyBorder="1" applyAlignment="1" applyProtection="1">
      <alignment horizontal="center" vertical="center" shrinkToFit="1"/>
      <protection locked="0"/>
    </xf>
    <xf numFmtId="18" fontId="17" fillId="5" borderId="14" xfId="0" applyNumberFormat="1" applyFont="1" applyFill="1" applyBorder="1" applyAlignment="1" applyProtection="1">
      <alignment horizontal="center" vertical="center"/>
      <protection locked="0"/>
    </xf>
    <xf numFmtId="0" fontId="2" fillId="0" borderId="11"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164" fontId="18" fillId="0" borderId="20" xfId="0" applyNumberFormat="1" applyFont="1" applyBorder="1" applyAlignment="1" applyProtection="1">
      <alignment horizontal="center" vertical="center" shrinkToFit="1"/>
    </xf>
    <xf numFmtId="164" fontId="18" fillId="0" borderId="2" xfId="0" applyNumberFormat="1" applyFont="1" applyBorder="1" applyAlignment="1" applyProtection="1">
      <alignment horizontal="center" vertical="center" shrinkToFit="1"/>
    </xf>
    <xf numFmtId="164" fontId="18" fillId="0" borderId="21" xfId="0" applyNumberFormat="1" applyFont="1" applyBorder="1" applyAlignment="1" applyProtection="1">
      <alignment horizontal="center" vertical="center" shrinkToFit="1"/>
    </xf>
    <xf numFmtId="0" fontId="4" fillId="0" borderId="12" xfId="0" applyFont="1" applyBorder="1" applyAlignment="1" applyProtection="1">
      <alignment horizontal="left"/>
    </xf>
    <xf numFmtId="44" fontId="4" fillId="0" borderId="20" xfId="1" applyFont="1" applyFill="1" applyBorder="1" applyAlignment="1" applyProtection="1">
      <alignment horizontal="left" vertical="center"/>
      <protection locked="0"/>
    </xf>
    <xf numFmtId="44" fontId="4" fillId="0" borderId="2" xfId="1" applyFont="1" applyFill="1" applyBorder="1" applyAlignment="1" applyProtection="1">
      <alignment horizontal="left" vertical="center"/>
      <protection locked="0"/>
    </xf>
    <xf numFmtId="44" fontId="4" fillId="0" borderId="21" xfId="1" applyFont="1" applyFill="1" applyBorder="1" applyAlignment="1" applyProtection="1">
      <alignment horizontal="left" vertical="center"/>
      <protection locked="0"/>
    </xf>
    <xf numFmtId="0" fontId="4" fillId="0" borderId="20" xfId="0" applyFont="1" applyBorder="1" applyAlignment="1" applyProtection="1">
      <alignment horizontal="left"/>
    </xf>
    <xf numFmtId="0" fontId="4" fillId="0" borderId="2" xfId="0" applyFont="1" applyBorder="1" applyAlignment="1" applyProtection="1">
      <alignment horizontal="left"/>
    </xf>
    <xf numFmtId="0" fontId="4" fillId="0" borderId="21" xfId="0" applyFont="1" applyBorder="1" applyAlignment="1" applyProtection="1">
      <alignment horizontal="left"/>
    </xf>
    <xf numFmtId="0" fontId="4" fillId="0" borderId="20" xfId="0" applyFont="1" applyBorder="1" applyAlignment="1" applyProtection="1">
      <alignment horizontal="center"/>
    </xf>
    <xf numFmtId="0" fontId="4" fillId="0" borderId="2" xfId="0" applyFont="1" applyBorder="1" applyAlignment="1" applyProtection="1">
      <alignment horizontal="center"/>
    </xf>
    <xf numFmtId="0" fontId="4" fillId="0" borderId="21" xfId="0" applyFont="1" applyBorder="1" applyAlignment="1" applyProtection="1">
      <alignment horizontal="center"/>
    </xf>
    <xf numFmtId="18" fontId="17" fillId="5" borderId="13" xfId="0" applyNumberFormat="1" applyFont="1" applyFill="1" applyBorder="1" applyAlignment="1" applyProtection="1">
      <alignment horizontal="center" vertical="center" shrinkToFit="1"/>
      <protection locked="0"/>
    </xf>
    <xf numFmtId="18" fontId="17" fillId="5" borderId="15" xfId="0" applyNumberFormat="1" applyFont="1" applyFill="1" applyBorder="1" applyAlignment="1" applyProtection="1">
      <alignment horizontal="center" vertical="center" shrinkToFit="1"/>
      <protection locked="0"/>
    </xf>
    <xf numFmtId="18" fontId="17" fillId="5" borderId="15" xfId="0" applyNumberFormat="1" applyFont="1" applyFill="1" applyBorder="1" applyAlignment="1" applyProtection="1">
      <alignment horizontal="center" vertical="center"/>
      <protection locked="0"/>
    </xf>
    <xf numFmtId="44" fontId="4" fillId="0" borderId="20" xfId="0" applyNumberFormat="1" applyFont="1" applyBorder="1" applyAlignment="1" applyProtection="1">
      <alignment horizontal="center" shrinkToFit="1"/>
    </xf>
    <xf numFmtId="0" fontId="4" fillId="0" borderId="2" xfId="0" applyFont="1" applyBorder="1" applyAlignment="1" applyProtection="1">
      <alignment horizontal="center" shrinkToFit="1"/>
    </xf>
    <xf numFmtId="0" fontId="4" fillId="0" borderId="21" xfId="0" applyFont="1" applyBorder="1" applyAlignment="1" applyProtection="1">
      <alignment horizontal="center" shrinkToFit="1"/>
    </xf>
    <xf numFmtId="0" fontId="4" fillId="0" borderId="12" xfId="0" applyFont="1" applyBorder="1" applyAlignment="1" applyProtection="1">
      <alignment horizontal="right"/>
    </xf>
    <xf numFmtId="18" fontId="17" fillId="5" borderId="27" xfId="0" applyNumberFormat="1" applyFont="1" applyFill="1" applyBorder="1" applyAlignment="1" applyProtection="1">
      <alignment horizontal="center" vertical="center"/>
      <protection locked="0"/>
    </xf>
    <xf numFmtId="18" fontId="17" fillId="5" borderId="28" xfId="0" applyNumberFormat="1" applyFont="1" applyFill="1" applyBorder="1" applyAlignment="1" applyProtection="1">
      <alignment horizontal="center" vertical="center"/>
      <protection locked="0"/>
    </xf>
    <xf numFmtId="18" fontId="17" fillId="5" borderId="29" xfId="0" applyNumberFormat="1" applyFont="1" applyFill="1" applyBorder="1" applyAlignment="1" applyProtection="1">
      <alignment horizontal="center" vertical="center"/>
      <protection locked="0"/>
    </xf>
    <xf numFmtId="44" fontId="4" fillId="0" borderId="12" xfId="1" applyFont="1" applyFill="1" applyBorder="1" applyAlignment="1" applyProtection="1">
      <alignment horizontal="center"/>
    </xf>
    <xf numFmtId="165" fontId="4" fillId="0" borderId="12" xfId="0" applyNumberFormat="1" applyFont="1" applyBorder="1" applyAlignment="1" applyProtection="1">
      <alignment horizontal="center"/>
    </xf>
    <xf numFmtId="164" fontId="4" fillId="0" borderId="12" xfId="0" applyNumberFormat="1" applyFont="1" applyBorder="1" applyAlignment="1" applyProtection="1">
      <alignment horizontal="center" vertical="center"/>
    </xf>
    <xf numFmtId="44" fontId="4" fillId="5" borderId="12" xfId="1" applyFont="1" applyFill="1" applyBorder="1" applyAlignment="1" applyProtection="1">
      <alignment horizontal="center" vertical="center"/>
      <protection locked="0"/>
    </xf>
    <xf numFmtId="0" fontId="15" fillId="0" borderId="12" xfId="0" applyFont="1" applyBorder="1" applyAlignment="1" applyProtection="1">
      <alignment horizontal="left"/>
    </xf>
    <xf numFmtId="0" fontId="24" fillId="0" borderId="0" xfId="0" applyFont="1" applyAlignment="1" applyProtection="1">
      <alignment horizontal="left" vertical="center" wrapText="1"/>
    </xf>
    <xf numFmtId="0" fontId="15" fillId="0" borderId="20" xfId="0" applyFont="1" applyBorder="1" applyAlignment="1" applyProtection="1">
      <alignment horizontal="left"/>
    </xf>
    <xf numFmtId="0" fontId="15" fillId="0" borderId="2" xfId="0" applyFont="1" applyBorder="1" applyAlignment="1" applyProtection="1">
      <alignment horizontal="left"/>
    </xf>
    <xf numFmtId="0" fontId="15" fillId="0" borderId="21" xfId="0" applyFont="1" applyBorder="1" applyAlignment="1" applyProtection="1">
      <alignment horizontal="left"/>
    </xf>
    <xf numFmtId="0" fontId="15" fillId="0" borderId="0" xfId="0" applyFont="1" applyFill="1" applyBorder="1" applyAlignment="1" applyProtection="1">
      <alignment horizontal="left"/>
    </xf>
    <xf numFmtId="0" fontId="16" fillId="0" borderId="10" xfId="0" applyFont="1" applyBorder="1" applyAlignment="1" applyProtection="1">
      <alignment horizontal="center" vertical="center"/>
    </xf>
    <xf numFmtId="49" fontId="14" fillId="0" borderId="20" xfId="0" applyNumberFormat="1" applyFont="1" applyBorder="1" applyAlignment="1" applyProtection="1">
      <alignment horizontal="right" vertical="center" shrinkToFit="1"/>
    </xf>
    <xf numFmtId="49" fontId="14" fillId="0" borderId="2" xfId="0" applyNumberFormat="1" applyFont="1" applyBorder="1" applyAlignment="1" applyProtection="1">
      <alignment horizontal="right" vertical="center" shrinkToFit="1"/>
    </xf>
    <xf numFmtId="49" fontId="14" fillId="0" borderId="21" xfId="0" applyNumberFormat="1" applyFont="1" applyBorder="1" applyAlignment="1" applyProtection="1">
      <alignment horizontal="right" vertical="center" shrinkToFit="1"/>
    </xf>
    <xf numFmtId="0" fontId="16" fillId="0" borderId="10" xfId="0" applyFont="1" applyBorder="1" applyAlignment="1" applyProtection="1">
      <alignment horizontal="left" vertical="center"/>
    </xf>
    <xf numFmtId="0" fontId="19" fillId="2" borderId="22" xfId="0" applyFont="1" applyFill="1" applyBorder="1" applyAlignment="1" applyProtection="1">
      <alignment horizontal="center"/>
    </xf>
    <xf numFmtId="0" fontId="19" fillId="2" borderId="23" xfId="0" applyFont="1" applyFill="1" applyBorder="1" applyAlignment="1" applyProtection="1">
      <alignment horizontal="center"/>
    </xf>
    <xf numFmtId="0" fontId="19" fillId="2" borderId="24" xfId="0" applyFont="1" applyFill="1" applyBorder="1" applyAlignment="1" applyProtection="1">
      <alignment horizontal="center"/>
    </xf>
    <xf numFmtId="0" fontId="10" fillId="5" borderId="4" xfId="0" applyFont="1" applyFill="1" applyBorder="1" applyAlignment="1" applyProtection="1">
      <alignment horizontal="center"/>
      <protection locked="0"/>
    </xf>
    <xf numFmtId="0" fontId="10" fillId="5" borderId="2" xfId="0" applyFont="1" applyFill="1" applyBorder="1" applyAlignment="1" applyProtection="1">
      <alignment horizontal="center"/>
      <protection locked="0"/>
    </xf>
    <xf numFmtId="0" fontId="10" fillId="5" borderId="4" xfId="0" applyFont="1" applyFill="1" applyBorder="1" applyAlignment="1" applyProtection="1">
      <alignment horizontal="left"/>
      <protection locked="0"/>
    </xf>
    <xf numFmtId="0" fontId="10" fillId="5" borderId="2" xfId="0" applyFont="1" applyFill="1" applyBorder="1" applyAlignment="1" applyProtection="1">
      <alignment horizontal="left"/>
      <protection locked="0"/>
    </xf>
    <xf numFmtId="0" fontId="17" fillId="2" borderId="3" xfId="0" applyFont="1" applyFill="1" applyBorder="1" applyAlignment="1" applyProtection="1">
      <alignment horizontal="center" vertical="top" wrapText="1"/>
    </xf>
    <xf numFmtId="0" fontId="17" fillId="2" borderId="25" xfId="0" applyFont="1" applyFill="1" applyBorder="1" applyAlignment="1" applyProtection="1">
      <alignment horizontal="center" vertical="top" wrapText="1"/>
    </xf>
    <xf numFmtId="0" fontId="17" fillId="2" borderId="0" xfId="0" applyFont="1" applyFill="1" applyBorder="1" applyAlignment="1" applyProtection="1">
      <alignment horizontal="center" vertical="top" wrapText="1"/>
    </xf>
    <xf numFmtId="0" fontId="17" fillId="2" borderId="10" xfId="0" applyFont="1" applyFill="1" applyBorder="1" applyAlignment="1" applyProtection="1">
      <alignment horizontal="center" vertical="top" wrapText="1"/>
    </xf>
    <xf numFmtId="0" fontId="17" fillId="2" borderId="4" xfId="0" applyFont="1" applyFill="1" applyBorder="1" applyAlignment="1" applyProtection="1">
      <alignment horizontal="center" vertical="top" wrapText="1"/>
    </xf>
    <xf numFmtId="0" fontId="17" fillId="2" borderId="8" xfId="0" applyFont="1" applyFill="1" applyBorder="1" applyAlignment="1" applyProtection="1">
      <alignment horizontal="center" vertical="top" wrapText="1"/>
    </xf>
    <xf numFmtId="0" fontId="17" fillId="2" borderId="26" xfId="0" applyFont="1" applyFill="1" applyBorder="1" applyAlignment="1" applyProtection="1">
      <alignment horizontal="center" vertical="top" wrapText="1"/>
    </xf>
    <xf numFmtId="0" fontId="17" fillId="2" borderId="11" xfId="0" applyFont="1" applyFill="1" applyBorder="1" applyAlignment="1" applyProtection="1">
      <alignment horizontal="center" vertical="top" wrapText="1"/>
    </xf>
    <xf numFmtId="0" fontId="17" fillId="2" borderId="7" xfId="0" applyFont="1" applyFill="1" applyBorder="1" applyAlignment="1" applyProtection="1">
      <alignment horizontal="center" vertical="top" wrapText="1"/>
    </xf>
    <xf numFmtId="14" fontId="0" fillId="5" borderId="20" xfId="0" applyNumberFormat="1" applyFill="1" applyBorder="1" applyAlignment="1" applyProtection="1">
      <alignment horizontal="center" vertical="center" shrinkToFit="1"/>
      <protection locked="0"/>
    </xf>
    <xf numFmtId="14" fontId="0" fillId="5" borderId="2" xfId="0" applyNumberFormat="1" applyFill="1" applyBorder="1" applyAlignment="1" applyProtection="1">
      <alignment horizontal="center" vertical="center" shrinkToFit="1"/>
      <protection locked="0"/>
    </xf>
    <xf numFmtId="14" fontId="0" fillId="5" borderId="21" xfId="0" applyNumberFormat="1" applyFill="1" applyBorder="1" applyAlignment="1" applyProtection="1">
      <alignment horizontal="center" vertical="center" shrinkToFit="1"/>
      <protection locked="0"/>
    </xf>
    <xf numFmtId="14" fontId="20" fillId="5" borderId="20" xfId="0" applyNumberFormat="1" applyFont="1" applyFill="1" applyBorder="1" applyAlignment="1" applyProtection="1">
      <alignment horizontal="center" vertical="center" shrinkToFit="1"/>
      <protection locked="0"/>
    </xf>
    <xf numFmtId="14" fontId="20" fillId="5" borderId="2" xfId="0" applyNumberFormat="1" applyFont="1" applyFill="1" applyBorder="1" applyAlignment="1" applyProtection="1">
      <alignment horizontal="center" vertical="center" shrinkToFit="1"/>
      <protection locked="0"/>
    </xf>
    <xf numFmtId="14" fontId="20" fillId="5" borderId="21" xfId="0" applyNumberFormat="1" applyFont="1" applyFill="1" applyBorder="1" applyAlignment="1" applyProtection="1">
      <alignment horizontal="center" vertical="center" shrinkToFit="1"/>
      <protection locked="0"/>
    </xf>
    <xf numFmtId="18" fontId="17" fillId="5" borderId="16" xfId="0" applyNumberFormat="1" applyFont="1" applyFill="1" applyBorder="1" applyAlignment="1" applyProtection="1">
      <alignment horizontal="center" vertical="center" shrinkToFit="1"/>
      <protection locked="0"/>
    </xf>
    <xf numFmtId="18" fontId="17" fillId="5" borderId="16" xfId="0" applyNumberFormat="1" applyFont="1" applyFill="1" applyBorder="1" applyAlignment="1" applyProtection="1">
      <alignment horizontal="center" vertical="center"/>
      <protection locked="0"/>
    </xf>
    <xf numFmtId="18" fontId="17" fillId="5" borderId="17" xfId="0" applyNumberFormat="1" applyFont="1" applyFill="1" applyBorder="1" applyAlignment="1" applyProtection="1">
      <alignment horizontal="center" vertical="center" shrinkToFit="1"/>
      <protection locked="0"/>
    </xf>
    <xf numFmtId="18" fontId="17" fillId="5" borderId="9" xfId="0" applyNumberFormat="1" applyFont="1" applyFill="1" applyBorder="1" applyAlignment="1" applyProtection="1">
      <alignment horizontal="center" vertical="center" shrinkToFit="1"/>
      <protection locked="0"/>
    </xf>
    <xf numFmtId="18" fontId="17" fillId="5" borderId="17" xfId="0" applyNumberFormat="1" applyFont="1" applyFill="1" applyBorder="1" applyAlignment="1" applyProtection="1">
      <alignment horizontal="center" vertical="center"/>
      <protection locked="0"/>
    </xf>
    <xf numFmtId="18" fontId="17" fillId="5" borderId="9" xfId="0" applyNumberFormat="1" applyFont="1" applyFill="1" applyBorder="1" applyAlignment="1" applyProtection="1">
      <alignment horizontal="center" vertical="center"/>
      <protection locked="0"/>
    </xf>
    <xf numFmtId="18" fontId="17" fillId="5" borderId="18" xfId="0" applyNumberFormat="1" applyFont="1" applyFill="1" applyBorder="1" applyAlignment="1" applyProtection="1">
      <alignment horizontal="center" vertical="center"/>
      <protection locked="0"/>
    </xf>
    <xf numFmtId="0" fontId="22" fillId="0" borderId="4" xfId="0" applyFont="1" applyBorder="1" applyAlignment="1" applyProtection="1">
      <alignment horizontal="center"/>
      <protection locked="0"/>
    </xf>
    <xf numFmtId="0" fontId="23" fillId="0" borderId="4" xfId="0" applyFont="1" applyBorder="1" applyAlignment="1" applyProtection="1">
      <alignment horizontal="center"/>
    </xf>
    <xf numFmtId="0" fontId="0" fillId="0" borderId="4" xfId="0" applyBorder="1" applyAlignment="1" applyProtection="1">
      <alignment horizontal="center"/>
    </xf>
    <xf numFmtId="0" fontId="17" fillId="0" borderId="19" xfId="0" applyFont="1" applyBorder="1" applyAlignment="1" applyProtection="1">
      <alignment horizontal="left" vertical="top"/>
    </xf>
    <xf numFmtId="0" fontId="17" fillId="0" borderId="5" xfId="0" applyFont="1" applyBorder="1" applyAlignment="1" applyProtection="1">
      <alignment horizontal="left" vertical="top"/>
    </xf>
  </cellXfs>
  <cellStyles count="3">
    <cellStyle name="Currency" xfId="1" builtinId="4"/>
    <cellStyle name="Normal" xfId="0" builtinId="0"/>
    <cellStyle name="Normal_upo24.hw"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6"/>
  <sheetViews>
    <sheetView topLeftCell="A2" workbookViewId="0">
      <selection activeCell="B30" sqref="B30"/>
    </sheetView>
  </sheetViews>
  <sheetFormatPr defaultColWidth="11.44140625" defaultRowHeight="13.2" x14ac:dyDescent="0.25"/>
  <cols>
    <col min="1" max="1" width="14.6640625" style="2" customWidth="1"/>
    <col min="2" max="2" width="11.44140625" style="2" customWidth="1"/>
    <col min="3" max="3" width="12.33203125" style="2" bestFit="1" customWidth="1"/>
    <col min="4" max="4" width="11.88671875" style="2" bestFit="1" customWidth="1"/>
    <col min="5" max="16384" width="11.44140625" style="2"/>
  </cols>
  <sheetData>
    <row r="1" spans="1:33" x14ac:dyDescent="0.25">
      <c r="A1" s="1" t="s">
        <v>0</v>
      </c>
      <c r="H1" s="3"/>
      <c r="I1" s="3"/>
      <c r="J1" s="3"/>
      <c r="K1" s="3"/>
      <c r="L1" s="3"/>
      <c r="M1" s="3"/>
      <c r="N1" s="3"/>
      <c r="O1" s="3"/>
      <c r="P1" s="3"/>
      <c r="Q1" s="3"/>
      <c r="R1" s="3"/>
      <c r="S1" s="3"/>
      <c r="T1" s="3"/>
    </row>
    <row r="2" spans="1:33" x14ac:dyDescent="0.25">
      <c r="H2" s="3"/>
      <c r="I2" s="3"/>
      <c r="J2" s="3"/>
      <c r="K2" s="3"/>
      <c r="L2" s="3"/>
      <c r="M2" s="3"/>
      <c r="N2" s="3"/>
      <c r="O2" s="3"/>
      <c r="P2" s="3"/>
      <c r="Q2" s="3"/>
      <c r="R2" s="3"/>
      <c r="S2" s="3"/>
      <c r="T2" s="3"/>
    </row>
    <row r="3" spans="1:33" x14ac:dyDescent="0.25">
      <c r="A3" s="2" t="s">
        <v>1</v>
      </c>
      <c r="B3" s="4">
        <f>'UPO23'!BR3</f>
        <v>44440</v>
      </c>
      <c r="E3" s="2" t="s">
        <v>2</v>
      </c>
      <c r="F3" s="3" t="s">
        <v>3</v>
      </c>
      <c r="G3" s="2" t="s">
        <v>4</v>
      </c>
      <c r="H3" s="3" t="s">
        <v>5</v>
      </c>
      <c r="I3" s="2" t="s">
        <v>6</v>
      </c>
      <c r="L3" s="5" t="s">
        <v>7</v>
      </c>
    </row>
    <row r="4" spans="1:33" x14ac:dyDescent="0.25">
      <c r="A4" s="2" t="s">
        <v>8</v>
      </c>
      <c r="B4" s="6">
        <f>beg_date</f>
        <v>44440</v>
      </c>
      <c r="D4" s="1" t="s">
        <v>9</v>
      </c>
      <c r="E4" s="7" t="str">
        <f t="shared" ref="E4:E10" si="0">F4</f>
        <v xml:space="preserve"> </v>
      </c>
      <c r="F4" s="8" t="str">
        <f>IF(day_of_week="Sunday",beg_date," ")</f>
        <v xml:space="preserve"> </v>
      </c>
      <c r="G4" s="7" t="str">
        <f t="shared" ref="G4:G10" si="1">F4</f>
        <v xml:space="preserve"> </v>
      </c>
      <c r="H4" s="2">
        <f t="shared" ref="H4:H45" si="2">IF(G4&lt;&gt;" ",1,0)</f>
        <v>0</v>
      </c>
      <c r="I4" s="2">
        <f>H4</f>
        <v>0</v>
      </c>
      <c r="K4" s="5" t="s">
        <v>10</v>
      </c>
    </row>
    <row r="5" spans="1:33" x14ac:dyDescent="0.25">
      <c r="A5" s="5"/>
      <c r="D5" s="9" t="s">
        <v>11</v>
      </c>
      <c r="E5" s="7" t="str">
        <f t="shared" si="0"/>
        <v xml:space="preserve"> </v>
      </c>
      <c r="F5" s="7" t="str">
        <f>IF(day_of_week="Monday",beg_date,IF(F4=" "," ",F4+1))</f>
        <v xml:space="preserve"> </v>
      </c>
      <c r="G5" s="7" t="str">
        <f t="shared" si="1"/>
        <v xml:space="preserve"> </v>
      </c>
      <c r="H5" s="2">
        <f t="shared" si="2"/>
        <v>0</v>
      </c>
      <c r="I5" s="3">
        <f t="shared" ref="I5:I45" si="3">SUM(I4+H5)</f>
        <v>0</v>
      </c>
      <c r="K5" s="3">
        <v>1</v>
      </c>
      <c r="L5" s="3">
        <v>2</v>
      </c>
      <c r="M5" s="3">
        <v>3</v>
      </c>
      <c r="N5" s="3">
        <v>4</v>
      </c>
      <c r="O5" s="3">
        <v>5</v>
      </c>
      <c r="P5" s="3">
        <v>6</v>
      </c>
      <c r="Q5" s="3">
        <v>7</v>
      </c>
      <c r="R5" s="3">
        <v>8</v>
      </c>
      <c r="S5" s="3">
        <v>9</v>
      </c>
      <c r="T5" s="3">
        <v>10</v>
      </c>
      <c r="U5" s="3">
        <v>11</v>
      </c>
      <c r="V5" s="3">
        <v>12</v>
      </c>
    </row>
    <row r="6" spans="1:33" x14ac:dyDescent="0.25">
      <c r="A6" s="1" t="s">
        <v>12</v>
      </c>
      <c r="B6" s="2" t="str">
        <f>TEXT($B$4,"dddd")</f>
        <v>Wednesday</v>
      </c>
      <c r="D6" s="9" t="s">
        <v>13</v>
      </c>
      <c r="E6" s="7" t="str">
        <f t="shared" si="0"/>
        <v xml:space="preserve"> </v>
      </c>
      <c r="F6" s="7" t="str">
        <f>IF(day_of_week="Tuesday",beg_date,IF(F5=" "," ",F5+1))</f>
        <v xml:space="preserve"> </v>
      </c>
      <c r="G6" s="7" t="str">
        <f t="shared" si="1"/>
        <v xml:space="preserve"> </v>
      </c>
      <c r="H6" s="2">
        <f t="shared" si="2"/>
        <v>0</v>
      </c>
      <c r="I6" s="3">
        <f t="shared" si="3"/>
        <v>0</v>
      </c>
      <c r="K6" s="3">
        <v>31</v>
      </c>
      <c r="L6" s="3">
        <f>IF(OR(OR(OR(B8=1996,B8=2000),B8=2004),B8=2008),29,28)</f>
        <v>28</v>
      </c>
      <c r="M6" s="3">
        <v>31</v>
      </c>
      <c r="N6" s="3">
        <v>30</v>
      </c>
      <c r="O6" s="3">
        <v>31</v>
      </c>
      <c r="P6" s="3">
        <v>30</v>
      </c>
      <c r="Q6" s="3">
        <v>31</v>
      </c>
      <c r="R6" s="3">
        <v>31</v>
      </c>
      <c r="S6" s="3">
        <v>30</v>
      </c>
      <c r="T6" s="3">
        <v>31</v>
      </c>
      <c r="U6" s="3">
        <v>30</v>
      </c>
      <c r="V6" s="3">
        <v>31</v>
      </c>
    </row>
    <row r="7" spans="1:33" x14ac:dyDescent="0.25">
      <c r="A7" s="2" t="s">
        <v>14</v>
      </c>
      <c r="B7" s="2">
        <f>MONTH(B3)</f>
        <v>9</v>
      </c>
      <c r="D7" s="9" t="s">
        <v>15</v>
      </c>
      <c r="E7" s="7">
        <f t="shared" si="0"/>
        <v>44440</v>
      </c>
      <c r="F7" s="7">
        <f>IF(day_of_week="Wednesday",beg_date,IF(F6=" "," ",F6+1))</f>
        <v>44440</v>
      </c>
      <c r="G7" s="7">
        <f t="shared" si="1"/>
        <v>44440</v>
      </c>
      <c r="H7" s="2">
        <f t="shared" si="2"/>
        <v>1</v>
      </c>
      <c r="I7" s="3">
        <f t="shared" si="3"/>
        <v>1</v>
      </c>
      <c r="L7" s="3"/>
      <c r="M7" s="3"/>
    </row>
    <row r="8" spans="1:33" x14ac:dyDescent="0.25">
      <c r="A8" s="5" t="s">
        <v>16</v>
      </c>
      <c r="B8" s="2">
        <f>YEAR(B3)</f>
        <v>2021</v>
      </c>
      <c r="D8" s="9" t="s">
        <v>17</v>
      </c>
      <c r="E8" s="7">
        <f t="shared" si="0"/>
        <v>44441</v>
      </c>
      <c r="F8" s="7">
        <f>IF(day_of_week="Thursday",beg_date,IF(F7=" "," ",F7+1))</f>
        <v>44441</v>
      </c>
      <c r="G8" s="7">
        <f t="shared" si="1"/>
        <v>44441</v>
      </c>
      <c r="H8" s="2">
        <f t="shared" si="2"/>
        <v>1</v>
      </c>
      <c r="I8" s="3">
        <f t="shared" si="3"/>
        <v>2</v>
      </c>
    </row>
    <row r="9" spans="1:33" x14ac:dyDescent="0.25">
      <c r="D9" s="9" t="s">
        <v>18</v>
      </c>
      <c r="E9" s="7">
        <f t="shared" si="0"/>
        <v>44442</v>
      </c>
      <c r="F9" s="7">
        <f>IF(day_of_week="Friday",beg_date,IF(F8=" "," ",F8+1))</f>
        <v>44442</v>
      </c>
      <c r="G9" s="7">
        <f t="shared" si="1"/>
        <v>44442</v>
      </c>
      <c r="H9" s="2">
        <f t="shared" si="2"/>
        <v>1</v>
      </c>
      <c r="I9" s="3">
        <f t="shared" si="3"/>
        <v>3</v>
      </c>
      <c r="L9" s="3"/>
      <c r="N9" s="3"/>
      <c r="O9" s="3"/>
      <c r="P9" s="3"/>
      <c r="Q9" s="3"/>
      <c r="R9" s="3"/>
      <c r="S9" s="3"/>
      <c r="T9" s="3"/>
      <c r="U9" s="3"/>
      <c r="V9" s="3"/>
      <c r="W9" s="3"/>
      <c r="X9" s="3"/>
      <c r="Y9" s="3"/>
    </row>
    <row r="10" spans="1:33" x14ac:dyDescent="0.25">
      <c r="A10" s="2" t="s">
        <v>19</v>
      </c>
      <c r="B10" s="3">
        <f>HLOOKUP(B7,No_days,2)</f>
        <v>30</v>
      </c>
      <c r="D10" s="9" t="s">
        <v>20</v>
      </c>
      <c r="E10" s="7">
        <f t="shared" si="0"/>
        <v>44443</v>
      </c>
      <c r="F10" s="7">
        <f>IF(day_of_week="Saturday",beg_date,IF(F9=" "," ",F9+1))</f>
        <v>44443</v>
      </c>
      <c r="G10" s="7">
        <f t="shared" si="1"/>
        <v>44443</v>
      </c>
      <c r="H10" s="2">
        <f t="shared" si="2"/>
        <v>1</v>
      </c>
      <c r="I10" s="3">
        <f t="shared" si="3"/>
        <v>4</v>
      </c>
      <c r="M10" s="10"/>
      <c r="N10" s="3"/>
      <c r="O10" s="3"/>
      <c r="P10" s="3"/>
      <c r="Q10" s="3"/>
      <c r="R10" s="3"/>
      <c r="S10" s="3"/>
      <c r="T10" s="3"/>
      <c r="U10" s="3"/>
      <c r="V10" s="3"/>
      <c r="W10" s="3"/>
      <c r="X10" s="3"/>
      <c r="Y10" s="3"/>
      <c r="Z10" s="3"/>
    </row>
    <row r="11" spans="1:33" x14ac:dyDescent="0.25">
      <c r="A11" s="2" t="s">
        <v>21</v>
      </c>
      <c r="B11" s="2">
        <f>VALUE(B10)</f>
        <v>30</v>
      </c>
      <c r="D11" s="2" t="s">
        <v>22</v>
      </c>
      <c r="E11" s="7">
        <f t="shared" ref="E11:E31" si="4">E10+1</f>
        <v>44444</v>
      </c>
      <c r="F11" s="7"/>
      <c r="G11" s="7">
        <f t="shared" ref="G11:G45" si="5">G10+1</f>
        <v>44444</v>
      </c>
      <c r="H11" s="2">
        <f t="shared" si="2"/>
        <v>1</v>
      </c>
      <c r="I11" s="3">
        <f t="shared" si="3"/>
        <v>5</v>
      </c>
      <c r="M11" s="10"/>
      <c r="N11" s="3"/>
      <c r="O11" s="3"/>
      <c r="P11" s="3"/>
      <c r="Q11" s="3"/>
      <c r="R11" s="3"/>
      <c r="S11" s="3"/>
      <c r="T11" s="3"/>
      <c r="U11" s="3"/>
      <c r="V11" s="3"/>
      <c r="W11" s="3"/>
      <c r="X11" s="3"/>
      <c r="Y11" s="3"/>
      <c r="Z11" s="3"/>
      <c r="AF11" s="3"/>
      <c r="AG11" s="3"/>
    </row>
    <row r="12" spans="1:33" x14ac:dyDescent="0.25">
      <c r="E12" s="7">
        <f t="shared" si="4"/>
        <v>44445</v>
      </c>
      <c r="F12" s="7"/>
      <c r="G12" s="7">
        <f t="shared" si="5"/>
        <v>44445</v>
      </c>
      <c r="H12" s="2">
        <f t="shared" si="2"/>
        <v>1</v>
      </c>
      <c r="I12" s="3">
        <f t="shared" si="3"/>
        <v>6</v>
      </c>
      <c r="M12" s="10"/>
      <c r="N12" s="3"/>
      <c r="O12" s="3"/>
      <c r="P12" s="3"/>
      <c r="Q12" s="3"/>
      <c r="R12" s="3"/>
      <c r="S12" s="3"/>
      <c r="T12" s="3"/>
      <c r="U12" s="3"/>
      <c r="V12" s="3"/>
      <c r="W12" s="3"/>
      <c r="X12" s="3"/>
      <c r="Y12" s="3"/>
      <c r="Z12" s="3"/>
    </row>
    <row r="13" spans="1:33" x14ac:dyDescent="0.25">
      <c r="E13" s="7">
        <f t="shared" si="4"/>
        <v>44446</v>
      </c>
      <c r="F13" s="7"/>
      <c r="G13" s="7">
        <f t="shared" si="5"/>
        <v>44446</v>
      </c>
      <c r="H13" s="2">
        <f t="shared" si="2"/>
        <v>1</v>
      </c>
      <c r="I13" s="3">
        <f t="shared" si="3"/>
        <v>7</v>
      </c>
      <c r="L13" s="5"/>
      <c r="M13" s="5"/>
      <c r="N13" s="5"/>
      <c r="R13" s="10"/>
      <c r="S13" s="11"/>
      <c r="T13" s="12"/>
    </row>
    <row r="14" spans="1:33" x14ac:dyDescent="0.25">
      <c r="E14" s="7">
        <f t="shared" si="4"/>
        <v>44447</v>
      </c>
      <c r="F14" s="7"/>
      <c r="G14" s="7">
        <f t="shared" si="5"/>
        <v>44447</v>
      </c>
      <c r="H14" s="2">
        <f t="shared" si="2"/>
        <v>1</v>
      </c>
      <c r="I14" s="3">
        <f t="shared" si="3"/>
        <v>8</v>
      </c>
      <c r="K14" s="13"/>
      <c r="L14" s="12"/>
      <c r="M14" s="12"/>
      <c r="N14" s="12"/>
      <c r="R14" s="14"/>
      <c r="S14" s="11"/>
    </row>
    <row r="15" spans="1:33" x14ac:dyDescent="0.25">
      <c r="E15" s="7">
        <f t="shared" si="4"/>
        <v>44448</v>
      </c>
      <c r="F15" s="7"/>
      <c r="G15" s="7">
        <f t="shared" si="5"/>
        <v>44448</v>
      </c>
      <c r="H15" s="2">
        <f t="shared" si="2"/>
        <v>1</v>
      </c>
      <c r="I15" s="3">
        <f t="shared" si="3"/>
        <v>9</v>
      </c>
      <c r="K15" s="15"/>
      <c r="R15" s="14"/>
    </row>
    <row r="16" spans="1:33" x14ac:dyDescent="0.25">
      <c r="E16" s="7">
        <f t="shared" si="4"/>
        <v>44449</v>
      </c>
      <c r="F16" s="7"/>
      <c r="G16" s="7">
        <f t="shared" si="5"/>
        <v>44449</v>
      </c>
      <c r="H16" s="2">
        <f t="shared" si="2"/>
        <v>1</v>
      </c>
      <c r="I16" s="3">
        <f t="shared" si="3"/>
        <v>10</v>
      </c>
      <c r="K16" s="15"/>
    </row>
    <row r="17" spans="1:13" x14ac:dyDescent="0.25">
      <c r="A17" s="2" t="s">
        <v>23</v>
      </c>
      <c r="E17" s="7">
        <f t="shared" si="4"/>
        <v>44450</v>
      </c>
      <c r="F17" s="7"/>
      <c r="G17" s="7">
        <f t="shared" si="5"/>
        <v>44450</v>
      </c>
      <c r="H17" s="2">
        <f t="shared" si="2"/>
        <v>1</v>
      </c>
      <c r="I17" s="3">
        <f t="shared" si="3"/>
        <v>11</v>
      </c>
      <c r="K17" s="15"/>
    </row>
    <row r="18" spans="1:13" x14ac:dyDescent="0.25">
      <c r="A18" s="2">
        <v>0</v>
      </c>
      <c r="B18" s="2">
        <v>0</v>
      </c>
      <c r="D18" s="2" t="s">
        <v>24</v>
      </c>
      <c r="E18" s="7">
        <f t="shared" si="4"/>
        <v>44451</v>
      </c>
      <c r="F18" s="7"/>
      <c r="G18" s="7">
        <f t="shared" si="5"/>
        <v>44451</v>
      </c>
      <c r="H18" s="2">
        <f t="shared" si="2"/>
        <v>1</v>
      </c>
      <c r="I18" s="3">
        <f t="shared" si="3"/>
        <v>12</v>
      </c>
      <c r="K18" s="15"/>
    </row>
    <row r="19" spans="1:13" x14ac:dyDescent="0.25">
      <c r="A19" s="2">
        <v>1</v>
      </c>
      <c r="B19" s="2">
        <v>0.1</v>
      </c>
      <c r="E19" s="7">
        <f t="shared" si="4"/>
        <v>44452</v>
      </c>
      <c r="F19" s="7"/>
      <c r="G19" s="7">
        <f t="shared" si="5"/>
        <v>44452</v>
      </c>
      <c r="H19" s="2">
        <f t="shared" si="2"/>
        <v>1</v>
      </c>
      <c r="I19" s="3">
        <f t="shared" si="3"/>
        <v>13</v>
      </c>
      <c r="K19" s="15"/>
    </row>
    <row r="20" spans="1:13" x14ac:dyDescent="0.25">
      <c r="A20" s="2">
        <v>7</v>
      </c>
      <c r="B20" s="2">
        <v>0.2</v>
      </c>
      <c r="E20" s="7">
        <f t="shared" si="4"/>
        <v>44453</v>
      </c>
      <c r="F20" s="7"/>
      <c r="G20" s="7">
        <f t="shared" si="5"/>
        <v>44453</v>
      </c>
      <c r="H20" s="2">
        <f t="shared" si="2"/>
        <v>1</v>
      </c>
      <c r="I20" s="3">
        <f t="shared" si="3"/>
        <v>14</v>
      </c>
      <c r="K20" s="15"/>
    </row>
    <row r="21" spans="1:13" x14ac:dyDescent="0.25">
      <c r="A21" s="2">
        <v>13</v>
      </c>
      <c r="B21" s="2">
        <v>0.3</v>
      </c>
      <c r="E21" s="7">
        <f t="shared" si="4"/>
        <v>44454</v>
      </c>
      <c r="F21" s="7"/>
      <c r="G21" s="7">
        <f t="shared" si="5"/>
        <v>44454</v>
      </c>
      <c r="H21" s="2">
        <f t="shared" si="2"/>
        <v>1</v>
      </c>
      <c r="I21" s="3">
        <f t="shared" si="3"/>
        <v>15</v>
      </c>
      <c r="K21" s="15"/>
    </row>
    <row r="22" spans="1:13" x14ac:dyDescent="0.25">
      <c r="A22" s="2">
        <v>19</v>
      </c>
      <c r="B22" s="2">
        <v>0.4</v>
      </c>
      <c r="E22" s="7">
        <f t="shared" si="4"/>
        <v>44455</v>
      </c>
      <c r="F22" s="7"/>
      <c r="G22" s="7">
        <f t="shared" si="5"/>
        <v>44455</v>
      </c>
      <c r="H22" s="2">
        <f t="shared" si="2"/>
        <v>1</v>
      </c>
      <c r="I22" s="3">
        <f t="shared" si="3"/>
        <v>16</v>
      </c>
      <c r="K22" s="15"/>
    </row>
    <row r="23" spans="1:13" x14ac:dyDescent="0.25">
      <c r="A23" s="2">
        <v>25</v>
      </c>
      <c r="B23" s="2">
        <v>0.5</v>
      </c>
      <c r="E23" s="7">
        <f t="shared" si="4"/>
        <v>44456</v>
      </c>
      <c r="F23" s="7"/>
      <c r="G23" s="7">
        <f t="shared" si="5"/>
        <v>44456</v>
      </c>
      <c r="H23" s="2">
        <f t="shared" si="2"/>
        <v>1</v>
      </c>
      <c r="I23" s="3">
        <f t="shared" si="3"/>
        <v>17</v>
      </c>
      <c r="K23" s="15"/>
    </row>
    <row r="24" spans="1:13" x14ac:dyDescent="0.25">
      <c r="A24" s="2">
        <v>31</v>
      </c>
      <c r="B24" s="2">
        <v>0.6</v>
      </c>
      <c r="E24" s="7">
        <f t="shared" si="4"/>
        <v>44457</v>
      </c>
      <c r="F24" s="7"/>
      <c r="G24" s="7">
        <f t="shared" si="5"/>
        <v>44457</v>
      </c>
      <c r="H24" s="2">
        <f t="shared" si="2"/>
        <v>1</v>
      </c>
      <c r="I24" s="3">
        <f t="shared" si="3"/>
        <v>18</v>
      </c>
      <c r="K24" s="15"/>
    </row>
    <row r="25" spans="1:13" x14ac:dyDescent="0.25">
      <c r="A25" s="2">
        <v>37</v>
      </c>
      <c r="B25" s="2">
        <v>0.7</v>
      </c>
      <c r="D25" s="2" t="s">
        <v>25</v>
      </c>
      <c r="E25" s="7">
        <f t="shared" si="4"/>
        <v>44458</v>
      </c>
      <c r="F25" s="7"/>
      <c r="G25" s="7">
        <f t="shared" si="5"/>
        <v>44458</v>
      </c>
      <c r="H25" s="2">
        <f t="shared" si="2"/>
        <v>1</v>
      </c>
      <c r="I25" s="3">
        <f t="shared" si="3"/>
        <v>19</v>
      </c>
    </row>
    <row r="26" spans="1:13" x14ac:dyDescent="0.25">
      <c r="A26" s="2">
        <v>43</v>
      </c>
      <c r="B26" s="2">
        <v>0.8</v>
      </c>
      <c r="E26" s="7">
        <f t="shared" si="4"/>
        <v>44459</v>
      </c>
      <c r="F26" s="7"/>
      <c r="G26" s="7">
        <f t="shared" si="5"/>
        <v>44459</v>
      </c>
      <c r="H26" s="2">
        <f t="shared" si="2"/>
        <v>1</v>
      </c>
      <c r="I26" s="3">
        <f t="shared" si="3"/>
        <v>20</v>
      </c>
    </row>
    <row r="27" spans="1:13" x14ac:dyDescent="0.25">
      <c r="A27" s="2">
        <v>49</v>
      </c>
      <c r="B27" s="2">
        <v>0.9</v>
      </c>
      <c r="E27" s="7">
        <f t="shared" si="4"/>
        <v>44460</v>
      </c>
      <c r="F27" s="7"/>
      <c r="G27" s="7">
        <f t="shared" si="5"/>
        <v>44460</v>
      </c>
      <c r="H27" s="2">
        <f t="shared" si="2"/>
        <v>1</v>
      </c>
      <c r="I27" s="3">
        <f t="shared" si="3"/>
        <v>21</v>
      </c>
    </row>
    <row r="28" spans="1:13" x14ac:dyDescent="0.25">
      <c r="A28" s="2">
        <v>55</v>
      </c>
      <c r="B28" s="2">
        <v>1</v>
      </c>
      <c r="E28" s="7">
        <f t="shared" si="4"/>
        <v>44461</v>
      </c>
      <c r="F28" s="7"/>
      <c r="G28" s="7">
        <f t="shared" si="5"/>
        <v>44461</v>
      </c>
      <c r="H28" s="2">
        <f t="shared" si="2"/>
        <v>1</v>
      </c>
      <c r="I28" s="3">
        <f t="shared" si="3"/>
        <v>22</v>
      </c>
      <c r="K28" s="16"/>
      <c r="L28" s="16"/>
      <c r="M28" s="16"/>
    </row>
    <row r="29" spans="1:13" x14ac:dyDescent="0.25">
      <c r="A29" s="2">
        <v>120</v>
      </c>
      <c r="B29" s="2">
        <v>2</v>
      </c>
      <c r="E29" s="7">
        <f t="shared" si="4"/>
        <v>44462</v>
      </c>
      <c r="F29" s="7"/>
      <c r="G29" s="7">
        <f t="shared" si="5"/>
        <v>44462</v>
      </c>
      <c r="H29" s="2">
        <f t="shared" si="2"/>
        <v>1</v>
      </c>
      <c r="I29" s="3">
        <f t="shared" si="3"/>
        <v>23</v>
      </c>
    </row>
    <row r="30" spans="1:13" x14ac:dyDescent="0.25">
      <c r="A30" s="2">
        <v>180</v>
      </c>
      <c r="B30" s="2">
        <v>3</v>
      </c>
      <c r="E30" s="7">
        <f t="shared" si="4"/>
        <v>44463</v>
      </c>
      <c r="F30" s="7"/>
      <c r="G30" s="7">
        <f t="shared" si="5"/>
        <v>44463</v>
      </c>
      <c r="H30" s="2">
        <f t="shared" si="2"/>
        <v>1</v>
      </c>
      <c r="I30" s="3">
        <f t="shared" si="3"/>
        <v>24</v>
      </c>
    </row>
    <row r="31" spans="1:13" x14ac:dyDescent="0.25">
      <c r="E31" s="7">
        <f t="shared" si="4"/>
        <v>44464</v>
      </c>
      <c r="F31" s="7"/>
      <c r="G31" s="7">
        <f t="shared" si="5"/>
        <v>44464</v>
      </c>
      <c r="H31" s="2">
        <f t="shared" si="2"/>
        <v>1</v>
      </c>
      <c r="I31" s="3">
        <f t="shared" si="3"/>
        <v>25</v>
      </c>
    </row>
    <row r="32" spans="1:13" x14ac:dyDescent="0.25">
      <c r="D32" s="2" t="s">
        <v>26</v>
      </c>
      <c r="E32" s="17">
        <f t="shared" ref="E32:E45" si="6">IF(I32&gt;$B$11," ",E31+1)</f>
        <v>44465</v>
      </c>
      <c r="F32" s="17"/>
      <c r="G32" s="7">
        <f t="shared" si="5"/>
        <v>44465</v>
      </c>
      <c r="H32" s="2">
        <f t="shared" si="2"/>
        <v>1</v>
      </c>
      <c r="I32" s="3">
        <f t="shared" si="3"/>
        <v>26</v>
      </c>
    </row>
    <row r="33" spans="4:9" x14ac:dyDescent="0.25">
      <c r="E33" s="17">
        <f t="shared" si="6"/>
        <v>44466</v>
      </c>
      <c r="F33" s="7"/>
      <c r="G33" s="7">
        <f t="shared" si="5"/>
        <v>44466</v>
      </c>
      <c r="H33" s="2">
        <f t="shared" si="2"/>
        <v>1</v>
      </c>
      <c r="I33" s="3">
        <f t="shared" si="3"/>
        <v>27</v>
      </c>
    </row>
    <row r="34" spans="4:9" x14ac:dyDescent="0.25">
      <c r="E34" s="17">
        <f t="shared" si="6"/>
        <v>44467</v>
      </c>
      <c r="F34" s="7"/>
      <c r="G34" s="7">
        <f t="shared" si="5"/>
        <v>44467</v>
      </c>
      <c r="H34" s="2">
        <f t="shared" si="2"/>
        <v>1</v>
      </c>
      <c r="I34" s="3">
        <f t="shared" si="3"/>
        <v>28</v>
      </c>
    </row>
    <row r="35" spans="4:9" x14ac:dyDescent="0.25">
      <c r="E35" s="17">
        <f t="shared" si="6"/>
        <v>44468</v>
      </c>
      <c r="F35" s="7"/>
      <c r="G35" s="7">
        <f t="shared" si="5"/>
        <v>44468</v>
      </c>
      <c r="H35" s="2">
        <f t="shared" si="2"/>
        <v>1</v>
      </c>
      <c r="I35" s="3">
        <f t="shared" si="3"/>
        <v>29</v>
      </c>
    </row>
    <row r="36" spans="4:9" x14ac:dyDescent="0.25">
      <c r="E36" s="17">
        <f t="shared" si="6"/>
        <v>44469</v>
      </c>
      <c r="F36" s="7"/>
      <c r="G36" s="7">
        <f t="shared" si="5"/>
        <v>44469</v>
      </c>
      <c r="H36" s="2">
        <f t="shared" si="2"/>
        <v>1</v>
      </c>
      <c r="I36" s="3">
        <f t="shared" si="3"/>
        <v>30</v>
      </c>
    </row>
    <row r="37" spans="4:9" x14ac:dyDescent="0.25">
      <c r="E37" s="17" t="str">
        <f t="shared" si="6"/>
        <v xml:space="preserve"> </v>
      </c>
      <c r="F37" s="7"/>
      <c r="G37" s="7">
        <f t="shared" si="5"/>
        <v>44470</v>
      </c>
      <c r="H37" s="2">
        <f t="shared" si="2"/>
        <v>1</v>
      </c>
      <c r="I37" s="3">
        <f t="shared" si="3"/>
        <v>31</v>
      </c>
    </row>
    <row r="38" spans="4:9" x14ac:dyDescent="0.25">
      <c r="E38" s="17" t="str">
        <f t="shared" si="6"/>
        <v xml:space="preserve"> </v>
      </c>
      <c r="F38" s="7"/>
      <c r="G38" s="7">
        <f t="shared" si="5"/>
        <v>44471</v>
      </c>
      <c r="H38" s="2">
        <f t="shared" si="2"/>
        <v>1</v>
      </c>
      <c r="I38" s="3">
        <f t="shared" si="3"/>
        <v>32</v>
      </c>
    </row>
    <row r="39" spans="4:9" x14ac:dyDescent="0.25">
      <c r="D39" s="2" t="s">
        <v>27</v>
      </c>
      <c r="E39" s="17" t="str">
        <f t="shared" si="6"/>
        <v xml:space="preserve"> </v>
      </c>
      <c r="G39" s="7">
        <f t="shared" si="5"/>
        <v>44472</v>
      </c>
      <c r="H39" s="2">
        <f t="shared" si="2"/>
        <v>1</v>
      </c>
      <c r="I39" s="3">
        <f t="shared" si="3"/>
        <v>33</v>
      </c>
    </row>
    <row r="40" spans="4:9" x14ac:dyDescent="0.25">
      <c r="E40" s="17" t="str">
        <f t="shared" si="6"/>
        <v xml:space="preserve"> </v>
      </c>
      <c r="G40" s="7">
        <f t="shared" si="5"/>
        <v>44473</v>
      </c>
      <c r="H40" s="2">
        <f t="shared" si="2"/>
        <v>1</v>
      </c>
      <c r="I40" s="3">
        <f t="shared" si="3"/>
        <v>34</v>
      </c>
    </row>
    <row r="41" spans="4:9" x14ac:dyDescent="0.25">
      <c r="E41" s="17" t="str">
        <f t="shared" si="6"/>
        <v xml:space="preserve"> </v>
      </c>
      <c r="G41" s="7">
        <f t="shared" si="5"/>
        <v>44474</v>
      </c>
      <c r="H41" s="2">
        <f t="shared" si="2"/>
        <v>1</v>
      </c>
      <c r="I41" s="3">
        <f t="shared" si="3"/>
        <v>35</v>
      </c>
    </row>
    <row r="42" spans="4:9" x14ac:dyDescent="0.25">
      <c r="E42" s="17" t="str">
        <f t="shared" si="6"/>
        <v xml:space="preserve"> </v>
      </c>
      <c r="G42" s="7">
        <f t="shared" si="5"/>
        <v>44475</v>
      </c>
      <c r="H42" s="2">
        <f t="shared" si="2"/>
        <v>1</v>
      </c>
      <c r="I42" s="3">
        <f t="shared" si="3"/>
        <v>36</v>
      </c>
    </row>
    <row r="43" spans="4:9" x14ac:dyDescent="0.25">
      <c r="E43" s="17" t="str">
        <f t="shared" si="6"/>
        <v xml:space="preserve"> </v>
      </c>
      <c r="G43" s="7">
        <f t="shared" si="5"/>
        <v>44476</v>
      </c>
      <c r="H43" s="2">
        <f t="shared" si="2"/>
        <v>1</v>
      </c>
      <c r="I43" s="3">
        <f t="shared" si="3"/>
        <v>37</v>
      </c>
    </row>
    <row r="44" spans="4:9" x14ac:dyDescent="0.25">
      <c r="E44" s="17" t="str">
        <f t="shared" si="6"/>
        <v xml:space="preserve"> </v>
      </c>
      <c r="G44" s="7">
        <f t="shared" si="5"/>
        <v>44477</v>
      </c>
      <c r="H44" s="2">
        <f t="shared" si="2"/>
        <v>1</v>
      </c>
      <c r="I44" s="3">
        <f t="shared" si="3"/>
        <v>38</v>
      </c>
    </row>
    <row r="45" spans="4:9" x14ac:dyDescent="0.25">
      <c r="E45" s="17" t="str">
        <f t="shared" si="6"/>
        <v xml:space="preserve"> </v>
      </c>
      <c r="G45" s="7">
        <f t="shared" si="5"/>
        <v>44478</v>
      </c>
      <c r="H45" s="2">
        <f t="shared" si="2"/>
        <v>1</v>
      </c>
      <c r="I45" s="3">
        <f t="shared" si="3"/>
        <v>39</v>
      </c>
    </row>
    <row r="46" spans="4:9" x14ac:dyDescent="0.25">
      <c r="E46" s="17"/>
      <c r="G46" s="7"/>
      <c r="I46" s="3"/>
    </row>
  </sheetData>
  <phoneticPr fontId="1" type="noConversion"/>
  <pageMargins left="0.75" right="0.75" top="1" bottom="1" header="0.5" footer="0.5"/>
  <pageSetup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K71"/>
  <sheetViews>
    <sheetView showGridLines="0" showRowColHeaders="0" tabSelected="1" view="pageBreakPreview" zoomScale="110" zoomScaleNormal="110" zoomScaleSheetLayoutView="110" workbookViewId="0">
      <selection activeCell="BF68" sqref="BF68:CJ68"/>
    </sheetView>
  </sheetViews>
  <sheetFormatPr defaultColWidth="1.6640625" defaultRowHeight="13.2" x14ac:dyDescent="0.25"/>
  <cols>
    <col min="1" max="8" width="1.6640625" style="21" customWidth="1"/>
    <col min="9" max="9" width="4.109375" style="21" hidden="1" customWidth="1"/>
    <col min="10" max="10" width="5" style="21" hidden="1" customWidth="1"/>
    <col min="11" max="11" width="5.88671875" style="21" hidden="1" customWidth="1"/>
    <col min="12" max="12" width="6.88671875" style="21" hidden="1" customWidth="1"/>
    <col min="13" max="16" width="1.6640625" style="21" customWidth="1"/>
    <col min="17" max="17" width="4.6640625" style="21" hidden="1" customWidth="1"/>
    <col min="18" max="18" width="5" style="21" hidden="1" customWidth="1"/>
    <col min="19" max="19" width="3.88671875" style="21" hidden="1" customWidth="1"/>
    <col min="20" max="20" width="6.6640625" style="21" hidden="1" customWidth="1"/>
    <col min="21" max="21" width="5" style="21" hidden="1" customWidth="1"/>
    <col min="22" max="22" width="5.88671875" style="21" hidden="1" customWidth="1"/>
    <col min="23" max="23" width="3.6640625" style="21" hidden="1" customWidth="1"/>
    <col min="24" max="24" width="5.44140625" style="21" hidden="1" customWidth="1"/>
    <col min="25" max="25" width="7.33203125" style="21" hidden="1" customWidth="1"/>
    <col min="26" max="28" width="1.6640625" style="21" customWidth="1"/>
    <col min="29" max="29" width="0.44140625" style="21" customWidth="1"/>
    <col min="30" max="32" width="1.6640625" style="21" customWidth="1"/>
    <col min="33" max="33" width="1.88671875" style="21" customWidth="1"/>
    <col min="34" max="36" width="1.6640625" style="21" customWidth="1"/>
    <col min="37" max="37" width="4.44140625" style="21" hidden="1" customWidth="1"/>
    <col min="38" max="38" width="4.109375" style="21" hidden="1" customWidth="1"/>
    <col min="39" max="39" width="4.33203125" style="21" hidden="1" customWidth="1"/>
    <col min="40" max="40" width="7.109375" style="21" hidden="1" customWidth="1"/>
    <col min="41" max="44" width="1.6640625" style="21" customWidth="1"/>
    <col min="45" max="45" width="3.44140625" style="21" hidden="1" customWidth="1"/>
    <col min="46" max="46" width="3.33203125" style="21" hidden="1" customWidth="1"/>
    <col min="47" max="47" width="3.88671875" style="21" hidden="1" customWidth="1"/>
    <col min="48" max="48" width="8" style="21" hidden="1" customWidth="1"/>
    <col min="49" max="49" width="7.33203125" style="21" hidden="1" customWidth="1"/>
    <col min="50" max="50" width="6.44140625" style="21" hidden="1" customWidth="1"/>
    <col min="51" max="51" width="7.6640625" style="21" hidden="1" customWidth="1"/>
    <col min="52" max="52" width="7.44140625" style="21" hidden="1" customWidth="1"/>
    <col min="53" max="53" width="6.6640625" style="21" hidden="1" customWidth="1"/>
    <col min="54" max="54" width="1.6640625" style="21" customWidth="1"/>
    <col min="55" max="55" width="2" style="21" customWidth="1"/>
    <col min="56" max="57" width="1.109375" style="21" customWidth="1"/>
    <col min="58" max="68" width="1.6640625" style="21" customWidth="1"/>
    <col min="69" max="69" width="0.6640625" style="21" customWidth="1"/>
    <col min="70" max="16384" width="1.6640625" style="21"/>
  </cols>
  <sheetData>
    <row r="1" spans="1:89" ht="15.6" x14ac:dyDescent="0.3">
      <c r="A1" s="19" t="s">
        <v>28</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t="s">
        <v>29</v>
      </c>
    </row>
    <row r="2" spans="1:89" ht="12" customHeight="1" x14ac:dyDescent="0.25">
      <c r="B2" s="22"/>
      <c r="BR2" s="23" t="s">
        <v>30</v>
      </c>
      <c r="BZ2" s="24"/>
      <c r="CB2" s="25" t="s">
        <v>31</v>
      </c>
    </row>
    <row r="3" spans="1:89" ht="14.25" customHeight="1" thickBot="1" x14ac:dyDescent="0.3">
      <c r="A3" s="26" t="s">
        <v>32</v>
      </c>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217"/>
      <c r="AZ3" s="217"/>
      <c r="BA3" s="217"/>
      <c r="BB3" s="217"/>
      <c r="BC3" s="217"/>
      <c r="BD3" s="27"/>
      <c r="BE3" s="28" t="s">
        <v>33</v>
      </c>
      <c r="BF3" s="27"/>
      <c r="BG3" s="29"/>
      <c r="BH3" s="29"/>
      <c r="BI3" s="215"/>
      <c r="BJ3" s="215"/>
      <c r="BK3" s="215"/>
      <c r="BL3" s="215"/>
      <c r="BM3" s="215"/>
      <c r="BN3" s="215"/>
      <c r="BO3" s="215"/>
      <c r="BP3" s="215"/>
      <c r="BR3" s="228">
        <v>44440</v>
      </c>
      <c r="BS3" s="229"/>
      <c r="BT3" s="229"/>
      <c r="BU3" s="229"/>
      <c r="BV3" s="229"/>
      <c r="BW3" s="229"/>
      <c r="BX3" s="229"/>
      <c r="BY3" s="230"/>
      <c r="BZ3" s="18"/>
      <c r="CA3" s="212" t="s">
        <v>23</v>
      </c>
      <c r="CB3" s="213"/>
      <c r="CC3" s="213"/>
      <c r="CD3" s="213"/>
      <c r="CE3" s="213"/>
      <c r="CF3" s="213"/>
      <c r="CG3" s="213"/>
      <c r="CH3" s="213"/>
      <c r="CI3" s="213"/>
      <c r="CJ3" s="214"/>
      <c r="CK3" s="30"/>
    </row>
    <row r="4" spans="1:89" ht="14.25" customHeight="1" x14ac:dyDescent="0.25">
      <c r="A4" s="26" t="s">
        <v>34</v>
      </c>
      <c r="D4" s="31"/>
      <c r="E4" s="31"/>
      <c r="F4" s="216"/>
      <c r="G4" s="216"/>
      <c r="H4" s="216"/>
      <c r="I4" s="216"/>
      <c r="J4" s="216"/>
      <c r="K4" s="216"/>
      <c r="L4" s="216"/>
      <c r="M4" s="216"/>
      <c r="N4" s="216"/>
      <c r="O4" s="32" t="s">
        <v>35</v>
      </c>
      <c r="Z4" s="31"/>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B4" s="216"/>
      <c r="BC4" s="216"/>
      <c r="BD4" s="27"/>
      <c r="BE4" s="28" t="s">
        <v>36</v>
      </c>
      <c r="BF4" s="27"/>
      <c r="BG4" s="29"/>
      <c r="BH4" s="29"/>
      <c r="BI4" s="29"/>
      <c r="BJ4" s="29"/>
      <c r="BO4" s="216"/>
      <c r="BP4" s="216"/>
      <c r="BQ4" s="33"/>
      <c r="BR4" s="23" t="s">
        <v>37</v>
      </c>
      <c r="BZ4" s="24"/>
      <c r="CA4" s="225" t="s">
        <v>38</v>
      </c>
      <c r="CB4" s="219"/>
      <c r="CC4" s="219"/>
      <c r="CD4" s="219"/>
      <c r="CE4" s="34"/>
      <c r="CF4" s="219" t="s">
        <v>39</v>
      </c>
      <c r="CG4" s="219"/>
      <c r="CH4" s="219"/>
      <c r="CI4" s="219"/>
      <c r="CJ4" s="220"/>
      <c r="CK4" s="35"/>
    </row>
    <row r="5" spans="1:89" ht="16.5" customHeight="1" x14ac:dyDescent="0.25">
      <c r="A5" s="26" t="s">
        <v>40</v>
      </c>
      <c r="D5" s="218" t="s">
        <v>101</v>
      </c>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27"/>
      <c r="BE5" s="26" t="s">
        <v>41</v>
      </c>
      <c r="BF5" s="27"/>
      <c r="BG5" s="29"/>
      <c r="BH5" s="29"/>
      <c r="BI5" s="29"/>
      <c r="BJ5" s="215"/>
      <c r="BK5" s="215"/>
      <c r="BL5" s="215"/>
      <c r="BM5" s="215"/>
      <c r="BN5" s="215"/>
      <c r="BO5" s="215"/>
      <c r="BP5" s="215"/>
      <c r="BR5" s="231">
        <v>44454</v>
      </c>
      <c r="BS5" s="232"/>
      <c r="BT5" s="232"/>
      <c r="BU5" s="232"/>
      <c r="BV5" s="232"/>
      <c r="BW5" s="232"/>
      <c r="BX5" s="232"/>
      <c r="BY5" s="233"/>
      <c r="BZ5" s="36"/>
      <c r="CA5" s="226"/>
      <c r="CB5" s="221"/>
      <c r="CC5" s="221"/>
      <c r="CD5" s="221"/>
      <c r="CE5" s="37"/>
      <c r="CF5" s="221"/>
      <c r="CG5" s="221"/>
      <c r="CH5" s="221"/>
      <c r="CI5" s="221"/>
      <c r="CJ5" s="222"/>
      <c r="CK5" s="38"/>
    </row>
    <row r="6" spans="1:89" x14ac:dyDescent="0.25">
      <c r="A6" s="39"/>
      <c r="B6" s="40" t="s">
        <v>42</v>
      </c>
      <c r="CA6" s="226"/>
      <c r="CB6" s="221"/>
      <c r="CC6" s="221"/>
      <c r="CD6" s="221"/>
      <c r="CE6" s="37"/>
      <c r="CF6" s="221"/>
      <c r="CG6" s="221"/>
      <c r="CH6" s="221"/>
      <c r="CI6" s="221"/>
      <c r="CJ6" s="222"/>
    </row>
    <row r="7" spans="1:89" ht="12.75" customHeight="1" x14ac:dyDescent="0.25">
      <c r="A7" s="41"/>
      <c r="B7" s="158" t="s">
        <v>43</v>
      </c>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42"/>
      <c r="AD7" s="158" t="s">
        <v>44</v>
      </c>
      <c r="AE7" s="159"/>
      <c r="AF7" s="159"/>
      <c r="AG7" s="159"/>
      <c r="AH7" s="159"/>
      <c r="AI7" s="159"/>
      <c r="AJ7" s="159"/>
      <c r="AK7" s="159"/>
      <c r="AL7" s="159"/>
      <c r="AM7" s="159"/>
      <c r="AN7" s="159"/>
      <c r="AO7" s="159"/>
      <c r="AP7" s="159"/>
      <c r="AQ7" s="159"/>
      <c r="AR7" s="159"/>
      <c r="AS7" s="159"/>
      <c r="AT7" s="159"/>
      <c r="AU7" s="159"/>
      <c r="AV7" s="159"/>
      <c r="AW7" s="159"/>
      <c r="AX7" s="159"/>
      <c r="AY7" s="159"/>
      <c r="AZ7" s="159"/>
      <c r="BA7" s="159"/>
      <c r="BB7" s="159"/>
      <c r="BC7" s="159"/>
      <c r="BD7" s="159"/>
      <c r="CA7" s="227"/>
      <c r="CB7" s="223"/>
      <c r="CC7" s="223"/>
      <c r="CD7" s="223"/>
      <c r="CE7" s="90"/>
      <c r="CF7" s="223"/>
      <c r="CG7" s="223"/>
      <c r="CH7" s="223"/>
      <c r="CI7" s="223"/>
      <c r="CJ7" s="224"/>
    </row>
    <row r="8" spans="1:89" ht="12.75" customHeight="1" x14ac:dyDescent="0.25">
      <c r="A8" s="41"/>
      <c r="B8" s="171" t="s">
        <v>45</v>
      </c>
      <c r="C8" s="172"/>
      <c r="D8" s="173"/>
      <c r="E8" s="171" t="s">
        <v>46</v>
      </c>
      <c r="F8" s="172"/>
      <c r="G8" s="172"/>
      <c r="H8" s="172"/>
      <c r="I8" s="132" t="s">
        <v>47</v>
      </c>
      <c r="J8" s="132" t="s">
        <v>48</v>
      </c>
      <c r="K8" s="132" t="s">
        <v>49</v>
      </c>
      <c r="L8" s="132" t="s">
        <v>50</v>
      </c>
      <c r="M8" s="171" t="s">
        <v>51</v>
      </c>
      <c r="N8" s="172"/>
      <c r="O8" s="172"/>
      <c r="P8" s="172"/>
      <c r="Q8" s="93" t="s">
        <v>52</v>
      </c>
      <c r="R8" s="93" t="s">
        <v>53</v>
      </c>
      <c r="S8" s="93" t="s">
        <v>54</v>
      </c>
      <c r="T8" s="93" t="s">
        <v>55</v>
      </c>
      <c r="U8" s="93" t="s">
        <v>56</v>
      </c>
      <c r="V8" s="93" t="s">
        <v>57</v>
      </c>
      <c r="W8" s="93" t="s">
        <v>58</v>
      </c>
      <c r="X8" s="93" t="s">
        <v>59</v>
      </c>
      <c r="Y8" s="93" t="s">
        <v>60</v>
      </c>
      <c r="Z8" s="171" t="s">
        <v>61</v>
      </c>
      <c r="AA8" s="172"/>
      <c r="AB8" s="173"/>
      <c r="AD8" s="171" t="s">
        <v>45</v>
      </c>
      <c r="AE8" s="172"/>
      <c r="AF8" s="173"/>
      <c r="AG8" s="171" t="s">
        <v>46</v>
      </c>
      <c r="AH8" s="172"/>
      <c r="AI8" s="172"/>
      <c r="AJ8" s="172"/>
      <c r="AK8" s="132" t="s">
        <v>47</v>
      </c>
      <c r="AL8" s="132" t="s">
        <v>48</v>
      </c>
      <c r="AM8" s="132" t="s">
        <v>49</v>
      </c>
      <c r="AN8" s="132" t="s">
        <v>50</v>
      </c>
      <c r="AO8" s="171" t="s">
        <v>51</v>
      </c>
      <c r="AP8" s="172"/>
      <c r="AQ8" s="172"/>
      <c r="AR8" s="172"/>
      <c r="AS8" s="93" t="s">
        <v>52</v>
      </c>
      <c r="AT8" s="93" t="s">
        <v>53</v>
      </c>
      <c r="AU8" s="93" t="s">
        <v>54</v>
      </c>
      <c r="AV8" s="93" t="s">
        <v>55</v>
      </c>
      <c r="AW8" s="93" t="s">
        <v>56</v>
      </c>
      <c r="AX8" s="93" t="s">
        <v>57</v>
      </c>
      <c r="AY8" s="93" t="s">
        <v>58</v>
      </c>
      <c r="AZ8" s="93" t="s">
        <v>59</v>
      </c>
      <c r="BA8" s="93" t="s">
        <v>60</v>
      </c>
      <c r="BB8" s="171" t="s">
        <v>61</v>
      </c>
      <c r="BC8" s="172"/>
      <c r="BD8" s="173"/>
      <c r="BF8" s="177" t="s">
        <v>62</v>
      </c>
      <c r="BG8" s="177"/>
      <c r="BH8" s="177"/>
      <c r="BI8" s="177"/>
      <c r="BJ8" s="177"/>
      <c r="BK8" s="177"/>
      <c r="BL8" s="177"/>
      <c r="BM8" s="177"/>
      <c r="BN8" s="177"/>
      <c r="BO8" s="177"/>
      <c r="BP8" s="177"/>
      <c r="BQ8" s="177"/>
      <c r="BR8" s="177"/>
      <c r="BS8" s="177"/>
      <c r="BT8" s="177"/>
      <c r="BU8" s="177"/>
      <c r="BV8" s="133" t="s">
        <v>63</v>
      </c>
      <c r="BW8" s="88"/>
      <c r="BX8" s="89"/>
      <c r="BY8" s="89"/>
      <c r="BZ8" s="89"/>
      <c r="CA8" s="89"/>
      <c r="CB8" s="133"/>
      <c r="CC8" s="89" t="s">
        <v>64</v>
      </c>
      <c r="CD8" s="89"/>
      <c r="CE8" s="89"/>
      <c r="CF8" s="184" t="s">
        <v>65</v>
      </c>
      <c r="CG8" s="185"/>
      <c r="CH8" s="185"/>
      <c r="CI8" s="185"/>
      <c r="CJ8" s="186"/>
    </row>
    <row r="9" spans="1:89" ht="12.75" customHeight="1" x14ac:dyDescent="0.25">
      <c r="A9" s="207" t="s">
        <v>66</v>
      </c>
      <c r="B9" s="160" t="str">
        <f>calendar!$E4</f>
        <v xml:space="preserve"> </v>
      </c>
      <c r="C9" s="161"/>
      <c r="D9" s="162"/>
      <c r="E9" s="187"/>
      <c r="F9" s="187"/>
      <c r="G9" s="187"/>
      <c r="H9" s="187"/>
      <c r="I9" s="97" t="str">
        <f>IF(E9&lt;&gt;"",E9,"")</f>
        <v/>
      </c>
      <c r="J9" s="98" t="str">
        <f>IF(E9&lt;&gt;"",HOUR(E9)+1,"")</f>
        <v/>
      </c>
      <c r="K9" s="98" t="str">
        <f>IF(E9&lt;&gt;"",MINUTE(E9),"")</f>
        <v/>
      </c>
      <c r="L9" s="98" t="str">
        <f>IF(E9&lt;&gt;"",60-K9,"")</f>
        <v/>
      </c>
      <c r="M9" s="136"/>
      <c r="N9" s="136"/>
      <c r="O9" s="136"/>
      <c r="P9" s="136"/>
      <c r="Q9" s="56" t="str">
        <f>IF(M9&lt;&gt;"",M9,"")</f>
        <v/>
      </c>
      <c r="R9" s="57" t="str">
        <f>IF(M9&lt;&gt;"",HOUR(M9),"")</f>
        <v/>
      </c>
      <c r="S9" s="57" t="str">
        <f>IF(M9&lt;&gt;"",MINUTE(M9),"")</f>
        <v/>
      </c>
      <c r="T9" s="58" t="str">
        <f>IF(M9&lt;&gt;"",IF(J9-1=R9,S9-K9,L9+S9),"")</f>
        <v/>
      </c>
      <c r="U9" s="58" t="b">
        <f>IF(M9&lt;&gt;"",IF(J9-1=R9,0,ABS(J9-R9)))</f>
        <v>0</v>
      </c>
      <c r="V9" s="58"/>
      <c r="W9" s="61" t="str">
        <f>IF(M9&lt;&gt;"",IF(T9&lt;55,T9,IF(T9&lt;61,60,T9-60)),"")</f>
        <v/>
      </c>
      <c r="X9" s="58"/>
      <c r="Y9" s="58"/>
      <c r="Z9" s="137">
        <f>IF(Y12&gt;=0,V12+Y12,"")</f>
        <v>0</v>
      </c>
      <c r="AA9" s="138"/>
      <c r="AB9" s="139"/>
      <c r="AD9" s="160">
        <f>calendar!$E11</f>
        <v>44444</v>
      </c>
      <c r="AE9" s="161"/>
      <c r="AF9" s="162"/>
      <c r="AG9" s="187"/>
      <c r="AH9" s="187"/>
      <c r="AI9" s="187"/>
      <c r="AJ9" s="187"/>
      <c r="AK9" s="97" t="str">
        <f>IF(AG9&lt;&gt;"",AG9,"")</f>
        <v/>
      </c>
      <c r="AL9" s="98" t="str">
        <f>IF(AG9&lt;&gt;"",HOUR(AG9)+1,"")</f>
        <v/>
      </c>
      <c r="AM9" s="98" t="str">
        <f>IF(AG9&lt;&gt;"",MINUTE(AG9),"")</f>
        <v/>
      </c>
      <c r="AN9" s="98" t="str">
        <f>IF(AG9&lt;&gt;"",60-AM9,"")</f>
        <v/>
      </c>
      <c r="AO9" s="136"/>
      <c r="AP9" s="136"/>
      <c r="AQ9" s="136"/>
      <c r="AR9" s="136"/>
      <c r="AS9" s="108" t="str">
        <f>IF(AO9&lt;&gt;"",AO9,"")</f>
        <v/>
      </c>
      <c r="AT9" s="109" t="str">
        <f>IF(AO9&lt;&gt;"",HOUR(AO9),"")</f>
        <v/>
      </c>
      <c r="AU9" s="109" t="str">
        <f>IF(AO9&lt;&gt;"",MINUTE(AO9),"")</f>
        <v/>
      </c>
      <c r="AV9" s="110" t="str">
        <f t="shared" ref="AV9:AV35" si="0">IF(AO9&lt;&gt;"",IF(AL9-1=AT9,AU9-AM9,AN9+AU9),"")</f>
        <v/>
      </c>
      <c r="AW9" s="111" t="b">
        <f t="shared" ref="AW9:AW35" si="1">IF(AO9&lt;&gt;"",IF(AL9-1=AT9,0,ABS(AL9-AT9)))</f>
        <v>0</v>
      </c>
      <c r="AX9" s="111"/>
      <c r="AY9" s="110" t="str">
        <f>IF(AO9&lt;&gt;"",IF(AV9&lt;55,AV9,IF(AV9&lt;61,60,AV9-60)),"")</f>
        <v/>
      </c>
      <c r="AZ9" s="111"/>
      <c r="BA9" s="111"/>
      <c r="BB9" s="137">
        <f>IF(BA12&gt;=0,AX12+BA12,"")</f>
        <v>0</v>
      </c>
      <c r="BC9" s="138"/>
      <c r="BD9" s="139"/>
      <c r="BF9" s="178" t="s">
        <v>67</v>
      </c>
      <c r="BG9" s="179"/>
      <c r="BH9" s="179"/>
      <c r="BI9" s="179"/>
      <c r="BJ9" s="179"/>
      <c r="BK9" s="179"/>
      <c r="BL9" s="179"/>
      <c r="BM9" s="179"/>
      <c r="BN9" s="179"/>
      <c r="BO9" s="179"/>
      <c r="BP9" s="179"/>
      <c r="BQ9" s="179"/>
      <c r="BR9" s="179"/>
      <c r="BS9" s="179"/>
      <c r="BT9" s="179"/>
      <c r="BU9" s="180"/>
      <c r="BV9" s="200"/>
      <c r="BW9" s="200"/>
      <c r="BX9" s="200"/>
      <c r="BY9" s="200"/>
      <c r="BZ9" s="200"/>
      <c r="CA9" s="199">
        <f>SUM(BL13:BO13)</f>
        <v>0</v>
      </c>
      <c r="CB9" s="199"/>
      <c r="CC9" s="199"/>
      <c r="CD9" s="199"/>
      <c r="CE9" s="199"/>
      <c r="CF9" s="146">
        <f>CA9*BV9</f>
        <v>0</v>
      </c>
      <c r="CG9" s="146"/>
      <c r="CH9" s="146"/>
      <c r="CI9" s="146"/>
      <c r="CJ9" s="146"/>
    </row>
    <row r="10" spans="1:89" x14ac:dyDescent="0.25">
      <c r="A10" s="207"/>
      <c r="B10" s="163"/>
      <c r="C10" s="164"/>
      <c r="D10" s="165"/>
      <c r="E10" s="169"/>
      <c r="F10" s="169"/>
      <c r="G10" s="169"/>
      <c r="H10" s="169"/>
      <c r="I10" s="99" t="str">
        <f>IF(E10&lt;&gt;"",E10,"")</f>
        <v/>
      </c>
      <c r="J10" s="100" t="str">
        <f>IF(E10&lt;&gt;"",HOUR(E10)+1,"")</f>
        <v/>
      </c>
      <c r="K10" s="100" t="str">
        <f>IF(E10&lt;&gt;"",MINUTE(E10),"")</f>
        <v/>
      </c>
      <c r="L10" s="100" t="str">
        <f>IF(E10&lt;&gt;"",60-K10,"")</f>
        <v/>
      </c>
      <c r="M10" s="170"/>
      <c r="N10" s="170"/>
      <c r="O10" s="170"/>
      <c r="P10" s="170"/>
      <c r="Q10" s="56" t="str">
        <f>IF(M10&lt;&gt;"",M10,"")</f>
        <v/>
      </c>
      <c r="R10" s="57" t="str">
        <f>IF(M10&lt;&gt;"",HOUR(M10),"")</f>
        <v/>
      </c>
      <c r="S10" s="57" t="str">
        <f>IF(M10&lt;&gt;"",MINUTE(M10),"")</f>
        <v/>
      </c>
      <c r="T10" s="61" t="str">
        <f>IF(M10&lt;&gt;"",IF(J10-1=R10,S10-K10,L10+S10),"")</f>
        <v/>
      </c>
      <c r="U10" s="58" t="b">
        <f>IF(M10&lt;&gt;"",IF(J10-1=R10,0,ABS(J10-R10)))</f>
        <v>0</v>
      </c>
      <c r="V10" s="59"/>
      <c r="W10" s="61" t="str">
        <f>IF(M10&lt;&gt;"",IF(T10&lt;55,T10,IF(T10&lt;61,60,T10-60)),"")</f>
        <v/>
      </c>
      <c r="X10" s="59"/>
      <c r="Y10" s="59"/>
      <c r="Z10" s="140"/>
      <c r="AA10" s="141"/>
      <c r="AB10" s="142"/>
      <c r="AD10" s="163"/>
      <c r="AE10" s="164"/>
      <c r="AF10" s="165"/>
      <c r="AG10" s="169"/>
      <c r="AH10" s="169"/>
      <c r="AI10" s="169"/>
      <c r="AJ10" s="169"/>
      <c r="AK10" s="99" t="str">
        <f>IF(AG10&lt;&gt;"",AG10,"")</f>
        <v/>
      </c>
      <c r="AL10" s="100" t="str">
        <f>IF(AG10&lt;&gt;"",HOUR(AG10)+1,"")</f>
        <v/>
      </c>
      <c r="AM10" s="100" t="str">
        <f>IF(AG10&lt;&gt;"",MINUTE(AG10),"")</f>
        <v/>
      </c>
      <c r="AN10" s="100" t="str">
        <f>IF(AG10&lt;&gt;"",60-AM10,"")</f>
        <v/>
      </c>
      <c r="AO10" s="170"/>
      <c r="AP10" s="170"/>
      <c r="AQ10" s="170"/>
      <c r="AR10" s="170"/>
      <c r="AS10" s="108" t="str">
        <f>IF(AO10&lt;&gt;"",AO10,"")</f>
        <v/>
      </c>
      <c r="AT10" s="109" t="str">
        <f>IF(AO10&lt;&gt;"",HOUR(AO10),"")</f>
        <v/>
      </c>
      <c r="AU10" s="109" t="str">
        <f>IF(AO10&lt;&gt;"",MINUTE(AO10),"")</f>
        <v/>
      </c>
      <c r="AV10" s="110" t="str">
        <f t="shared" si="0"/>
        <v/>
      </c>
      <c r="AW10" s="111" t="b">
        <f t="shared" si="1"/>
        <v>0</v>
      </c>
      <c r="AX10" s="112"/>
      <c r="AY10" s="110" t="str">
        <f>IF(AO10&lt;&gt;"",IF(AV10&lt;55,AV10,IF(AV10&lt;61,60,AV10-60)),"")</f>
        <v/>
      </c>
      <c r="AZ10" s="112"/>
      <c r="BA10" s="112"/>
      <c r="BB10" s="140"/>
      <c r="BC10" s="141"/>
      <c r="BD10" s="142"/>
      <c r="BF10" s="181" t="s">
        <v>68</v>
      </c>
      <c r="BG10" s="182"/>
      <c r="BH10" s="182"/>
      <c r="BI10" s="182"/>
      <c r="BJ10" s="182"/>
      <c r="BK10" s="182"/>
      <c r="BL10" s="182"/>
      <c r="BM10" s="182"/>
      <c r="BN10" s="182"/>
      <c r="BO10" s="182"/>
      <c r="BP10" s="182"/>
      <c r="BQ10" s="182"/>
      <c r="BR10" s="182"/>
      <c r="BS10" s="182"/>
      <c r="BT10" s="182"/>
      <c r="BU10" s="183"/>
      <c r="BV10" s="197">
        <f>BV9*1.5</f>
        <v>0</v>
      </c>
      <c r="BW10" s="197"/>
      <c r="BX10" s="197"/>
      <c r="BY10" s="197"/>
      <c r="BZ10" s="197"/>
      <c r="CA10" s="198">
        <f>SUM(BF13:BI13)</f>
        <v>0</v>
      </c>
      <c r="CB10" s="198"/>
      <c r="CC10" s="198"/>
      <c r="CD10" s="198"/>
      <c r="CE10" s="198"/>
      <c r="CF10" s="146">
        <f>CA10*BV10</f>
        <v>0</v>
      </c>
      <c r="CG10" s="146"/>
      <c r="CH10" s="146"/>
      <c r="CI10" s="146"/>
      <c r="CJ10" s="146"/>
    </row>
    <row r="11" spans="1:89" x14ac:dyDescent="0.25">
      <c r="A11" s="207"/>
      <c r="B11" s="166"/>
      <c r="C11" s="167"/>
      <c r="D11" s="168"/>
      <c r="E11" s="188"/>
      <c r="F11" s="188"/>
      <c r="G11" s="188"/>
      <c r="H11" s="188"/>
      <c r="I11" s="101" t="str">
        <f>IF(E11&lt;&gt;"",E11,"")</f>
        <v/>
      </c>
      <c r="J11" s="102" t="str">
        <f>IF(E11&lt;&gt;"",HOUR(E11)+1,"")</f>
        <v/>
      </c>
      <c r="K11" s="102" t="str">
        <f>IF(E11&lt;&gt;"",MINUTE(E11),"")</f>
        <v/>
      </c>
      <c r="L11" s="102" t="str">
        <f>IF(E11&lt;&gt;"",60-K11,"")</f>
        <v/>
      </c>
      <c r="M11" s="189"/>
      <c r="N11" s="189"/>
      <c r="O11" s="189"/>
      <c r="P11" s="189"/>
      <c r="Q11" s="56" t="str">
        <f>IF(M11&lt;&gt;"",M11,"")</f>
        <v/>
      </c>
      <c r="R11" s="57" t="str">
        <f>IF(M11&lt;&gt;"",HOUR(M11),"")</f>
        <v/>
      </c>
      <c r="S11" s="57" t="str">
        <f>IF(M11&lt;&gt;"",MINUTE(M11),"")</f>
        <v/>
      </c>
      <c r="T11" s="61" t="str">
        <f>IF(M11&lt;&gt;"",IF(J11-1=R11,S11-K11,L11+S11),"")</f>
        <v/>
      </c>
      <c r="U11" s="58" t="b">
        <f>IF(M11&lt;&gt;"",IF(J11-1=R11,0,ABS(J11-R11)))</f>
        <v>0</v>
      </c>
      <c r="W11" s="61" t="str">
        <f>IF(M11&lt;&gt;"",IF(T11&lt;55,T11,IF(T11&lt;61,60,T11-60)),"")</f>
        <v/>
      </c>
      <c r="X11" s="60">
        <f>ROUNDDOWN(T12/60,0)</f>
        <v>0</v>
      </c>
      <c r="Y11" s="60"/>
      <c r="Z11" s="143"/>
      <c r="AA11" s="144"/>
      <c r="AB11" s="145"/>
      <c r="AD11" s="166"/>
      <c r="AE11" s="167"/>
      <c r="AF11" s="168"/>
      <c r="AG11" s="188"/>
      <c r="AH11" s="188"/>
      <c r="AI11" s="188"/>
      <c r="AJ11" s="188"/>
      <c r="AK11" s="101" t="str">
        <f>IF(AG11&lt;&gt;"",AG11,"")</f>
        <v/>
      </c>
      <c r="AL11" s="102" t="str">
        <f>IF(AG11&lt;&gt;"",HOUR(AG11)+1,"")</f>
        <v/>
      </c>
      <c r="AM11" s="102" t="str">
        <f>IF(AG11&lt;&gt;"",MINUTE(AG11),"")</f>
        <v/>
      </c>
      <c r="AN11" s="102" t="str">
        <f>IF(AG11&lt;&gt;"",60-AM11,"")</f>
        <v/>
      </c>
      <c r="AO11" s="189"/>
      <c r="AP11" s="189"/>
      <c r="AQ11" s="189"/>
      <c r="AR11" s="189"/>
      <c r="AS11" s="108" t="str">
        <f>IF(AO11&lt;&gt;"",AO11,"")</f>
        <v/>
      </c>
      <c r="AT11" s="109" t="str">
        <f>IF(AO11&lt;&gt;"",HOUR(AO11),"")</f>
        <v/>
      </c>
      <c r="AU11" s="109" t="str">
        <f>IF(AO11&lt;&gt;"",MINUTE(AO11),"")</f>
        <v/>
      </c>
      <c r="AV11" s="110" t="str">
        <f t="shared" si="0"/>
        <v/>
      </c>
      <c r="AW11" s="111" t="b">
        <f t="shared" si="1"/>
        <v>0</v>
      </c>
      <c r="AX11" s="113"/>
      <c r="AY11" s="110" t="str">
        <f>IF(AO11&lt;&gt;"",IF(AV11&lt;55,AV11,IF(AV11&lt;61,60,AV11-60)),"")</f>
        <v/>
      </c>
      <c r="AZ11" s="113">
        <f>ROUNDDOWN(AV12/60,0)</f>
        <v>0</v>
      </c>
      <c r="BA11" s="113"/>
      <c r="BB11" s="143"/>
      <c r="BC11" s="144"/>
      <c r="BD11" s="145"/>
      <c r="BF11" s="193" t="s">
        <v>69</v>
      </c>
      <c r="BG11" s="193"/>
      <c r="BH11" s="193"/>
      <c r="BI11" s="193"/>
      <c r="BJ11" s="193"/>
      <c r="BK11" s="193"/>
      <c r="BL11" s="193"/>
      <c r="BM11" s="193"/>
      <c r="BN11" s="193"/>
      <c r="BO11" s="193"/>
      <c r="BP11" s="193"/>
      <c r="BQ11" s="193"/>
      <c r="BR11" s="193"/>
      <c r="BS11" s="193"/>
      <c r="BT11" s="193"/>
      <c r="BU11" s="193"/>
      <c r="BV11" s="193"/>
      <c r="BW11" s="193"/>
      <c r="BX11" s="193"/>
      <c r="BY11" s="193"/>
      <c r="BZ11" s="193"/>
      <c r="CA11" s="193"/>
      <c r="CB11" s="193"/>
      <c r="CC11" s="193"/>
      <c r="CD11" s="193"/>
      <c r="CE11" s="193"/>
      <c r="CF11" s="190">
        <f>SUM(CF9:CJ10)</f>
        <v>0</v>
      </c>
      <c r="CG11" s="191"/>
      <c r="CH11" s="191"/>
      <c r="CI11" s="191"/>
      <c r="CJ11" s="192"/>
    </row>
    <row r="12" spans="1:89" s="72" customFormat="1" hidden="1" x14ac:dyDescent="0.25">
      <c r="A12" s="62"/>
      <c r="B12" s="94"/>
      <c r="C12" s="95"/>
      <c r="D12" s="96"/>
      <c r="E12" s="63"/>
      <c r="F12" s="64"/>
      <c r="G12" s="64"/>
      <c r="H12" s="64"/>
      <c r="I12" s="103"/>
      <c r="J12" s="104"/>
      <c r="K12" s="104"/>
      <c r="L12" s="105"/>
      <c r="M12" s="66"/>
      <c r="N12" s="67"/>
      <c r="O12" s="67"/>
      <c r="P12" s="68"/>
      <c r="Q12" s="114"/>
      <c r="R12" s="115"/>
      <c r="S12" s="115"/>
      <c r="T12" s="121">
        <f>SUM(T9:T11)</f>
        <v>0</v>
      </c>
      <c r="U12" s="121">
        <f>SUM(U9:U11)</f>
        <v>0</v>
      </c>
      <c r="V12" s="116">
        <f>ROUNDDOWN(T12/60+U12,0)</f>
        <v>0</v>
      </c>
      <c r="W12" s="117">
        <f>SUM(W9:W11)</f>
        <v>0</v>
      </c>
      <c r="X12" s="118">
        <f>IF(T12&lt;60,T12,T12-(60*X11))</f>
        <v>0</v>
      </c>
      <c r="Y12" s="119">
        <f>IF(X12="",0,VLOOKUP(X12,calendar!$A$18:$B$28,2))</f>
        <v>0</v>
      </c>
      <c r="Z12" s="69"/>
      <c r="AA12" s="70"/>
      <c r="AB12" s="71"/>
      <c r="AD12" s="94"/>
      <c r="AE12" s="95"/>
      <c r="AF12" s="96"/>
      <c r="AG12" s="63"/>
      <c r="AH12" s="64"/>
      <c r="AI12" s="64"/>
      <c r="AJ12" s="65"/>
      <c r="AK12" s="120"/>
      <c r="AL12" s="105"/>
      <c r="AM12" s="105"/>
      <c r="AN12" s="105"/>
      <c r="AO12" s="66"/>
      <c r="AP12" s="67"/>
      <c r="AQ12" s="67"/>
      <c r="AR12" s="68"/>
      <c r="AS12" s="114"/>
      <c r="AT12" s="115"/>
      <c r="AU12" s="115"/>
      <c r="AV12" s="110">
        <f>SUM(AV9:AV11)</f>
        <v>0</v>
      </c>
      <c r="AW12" s="111">
        <f>SUM(AW9:AW11)</f>
        <v>0</v>
      </c>
      <c r="AX12" s="116">
        <f>ROUNDDOWN(AV12/60+AW12,0)</f>
        <v>0</v>
      </c>
      <c r="AY12" s="117">
        <f>SUM(AY9:AY11)</f>
        <v>0</v>
      </c>
      <c r="AZ12" s="118">
        <f>IF(AV12&lt;60,AV12,AV12-(60*AZ11))</f>
        <v>0</v>
      </c>
      <c r="BA12" s="119">
        <f>IF(AZ12="",0,VLOOKUP(AZ12,calendar!$A$18:$B$28,2))</f>
        <v>0</v>
      </c>
      <c r="BB12" s="69"/>
      <c r="BC12" s="70"/>
      <c r="BD12" s="71"/>
    </row>
    <row r="13" spans="1:89" x14ac:dyDescent="0.25">
      <c r="A13" s="207" t="s">
        <v>49</v>
      </c>
      <c r="B13" s="160" t="str">
        <f>calendar!$E5</f>
        <v xml:space="preserve"> </v>
      </c>
      <c r="C13" s="161"/>
      <c r="D13" s="162"/>
      <c r="E13" s="187"/>
      <c r="F13" s="187"/>
      <c r="G13" s="187"/>
      <c r="H13" s="187"/>
      <c r="I13" s="97" t="str">
        <f>IF(E13&lt;&gt;"",E13,"")</f>
        <v/>
      </c>
      <c r="J13" s="98" t="str">
        <f>IF(E13&lt;&gt;"",HOUR(E13)+1,"")</f>
        <v/>
      </c>
      <c r="K13" s="98" t="str">
        <f>IF(E13&lt;&gt;"",MINUTE(E13),"")</f>
        <v/>
      </c>
      <c r="L13" s="98" t="str">
        <f>IF(E13&lt;&gt;"",60-K13,"")</f>
        <v/>
      </c>
      <c r="M13" s="136"/>
      <c r="N13" s="136"/>
      <c r="O13" s="136"/>
      <c r="P13" s="136"/>
      <c r="Q13" s="56" t="str">
        <f>IF(M13&lt;&gt;"",M13,"")</f>
        <v/>
      </c>
      <c r="R13" s="57" t="str">
        <f>IF(M13&lt;&gt;"",HOUR(M13),"")</f>
        <v/>
      </c>
      <c r="S13" s="57" t="str">
        <f>IF(M13&lt;&gt;"",MINUTE(M13),"")</f>
        <v/>
      </c>
      <c r="T13" s="61" t="str">
        <f>IF(M13&lt;&gt;"",IF(J13-1=R13,S13-K13,L13+S13),"")</f>
        <v/>
      </c>
      <c r="U13" s="58" t="b">
        <f>IF(M13&lt;&gt;"",IF(J13-1=R13,0,ABS(J13-R13)))</f>
        <v>0</v>
      </c>
      <c r="V13" s="58"/>
      <c r="W13" s="61" t="str">
        <f>IF(M13&lt;&gt;"",IF(T13&lt;55,T13,IF(T13&lt;61,60,T13-60)),"")</f>
        <v/>
      </c>
      <c r="X13" s="58"/>
      <c r="Y13" s="58"/>
      <c r="Z13" s="137">
        <f>IF(Y16&gt;=0,V16+Y16,"")</f>
        <v>0</v>
      </c>
      <c r="AA13" s="138"/>
      <c r="AB13" s="139"/>
      <c r="AD13" s="160">
        <f>calendar!$E12</f>
        <v>44445</v>
      </c>
      <c r="AE13" s="161"/>
      <c r="AF13" s="162"/>
      <c r="AG13" s="187"/>
      <c r="AH13" s="187"/>
      <c r="AI13" s="187"/>
      <c r="AJ13" s="187"/>
      <c r="AK13" s="97" t="str">
        <f>IF(AG13&lt;&gt;"",AG13,"")</f>
        <v/>
      </c>
      <c r="AL13" s="98" t="str">
        <f>IF(AG13&lt;&gt;"",HOUR(AG13)+1,"")</f>
        <v/>
      </c>
      <c r="AM13" s="98" t="str">
        <f>IF(AG13&lt;&gt;"",MINUTE(AG13),"")</f>
        <v/>
      </c>
      <c r="AN13" s="98" t="str">
        <f>IF(AG13&lt;&gt;"",60-AM13,"")</f>
        <v/>
      </c>
      <c r="AO13" s="170"/>
      <c r="AP13" s="170"/>
      <c r="AQ13" s="170"/>
      <c r="AR13" s="170"/>
      <c r="AS13" s="108" t="str">
        <f>IF(AO13&lt;&gt;"",AO13,"")</f>
        <v/>
      </c>
      <c r="AT13" s="109" t="str">
        <f>IF(AO13&lt;&gt;"",HOUR(AO13),"")</f>
        <v/>
      </c>
      <c r="AU13" s="109" t="str">
        <f>IF(AO13&lt;&gt;"",MINUTE(AO13),"")</f>
        <v/>
      </c>
      <c r="AV13" s="110" t="str">
        <f t="shared" si="0"/>
        <v/>
      </c>
      <c r="AW13" s="111" t="b">
        <f t="shared" si="1"/>
        <v>0</v>
      </c>
      <c r="AX13" s="111"/>
      <c r="AY13" s="110" t="str">
        <f>IF(AO13&lt;&gt;"",IF(AV13&lt;55,AV13,IF(AV13&lt;61,60,AV13-60)),"")</f>
        <v/>
      </c>
      <c r="AZ13" s="111"/>
      <c r="BA13" s="111"/>
      <c r="BB13" s="137">
        <f>IF(BA16&gt;=0,AX16+BA16,"")</f>
        <v>0</v>
      </c>
      <c r="BC13" s="138"/>
      <c r="BD13" s="139"/>
      <c r="BF13" s="134">
        <f>IF(Z37&gt;40,Z37-40,0)</f>
        <v>0</v>
      </c>
      <c r="BG13" s="91">
        <f>IF(BB37&gt;40,BB37-40,0)</f>
        <v>0</v>
      </c>
      <c r="BH13" s="91">
        <f>IF(Z68&gt;40,Z68-40,0)</f>
        <v>0</v>
      </c>
      <c r="BI13" s="134">
        <f>IF(BB68&gt;40,BB68-40,0)</f>
        <v>0</v>
      </c>
      <c r="BJ13" s="91"/>
      <c r="BK13" s="91"/>
      <c r="BL13" s="135">
        <f>IF(Z37&lt;40.1,Z37,40)</f>
        <v>0</v>
      </c>
      <c r="BM13" s="92">
        <f>IF(BB37&lt;40.1,BB37,40)</f>
        <v>0</v>
      </c>
      <c r="BN13" s="92">
        <f>IF(Z68&lt;40.1,Z68,40)</f>
        <v>0</v>
      </c>
      <c r="BO13" s="135">
        <f>IF(BB68&lt;40.1,BB68,40)</f>
        <v>0</v>
      </c>
      <c r="BP13" s="91"/>
      <c r="BQ13" s="129"/>
      <c r="BR13" s="129"/>
      <c r="BS13" s="129"/>
      <c r="BT13" s="129"/>
      <c r="BU13" s="129"/>
      <c r="BV13" s="129"/>
      <c r="BW13" s="129"/>
      <c r="BX13" s="129"/>
      <c r="BY13" s="129"/>
      <c r="BZ13" s="129"/>
      <c r="CA13" s="129"/>
    </row>
    <row r="14" spans="1:89" x14ac:dyDescent="0.25">
      <c r="A14" s="207"/>
      <c r="B14" s="163"/>
      <c r="C14" s="164"/>
      <c r="D14" s="165"/>
      <c r="E14" s="187"/>
      <c r="F14" s="187"/>
      <c r="G14" s="187"/>
      <c r="H14" s="187"/>
      <c r="I14" s="99" t="str">
        <f>IF(E14&lt;&gt;"",E14,"")</f>
        <v/>
      </c>
      <c r="J14" s="100" t="str">
        <f>IF(E14&lt;&gt;"",HOUR(E14)+1,"")</f>
        <v/>
      </c>
      <c r="K14" s="100" t="str">
        <f>IF(E14&lt;&gt;"",MINUTE(E14),"")</f>
        <v/>
      </c>
      <c r="L14" s="100" t="str">
        <f>IF(E14&lt;&gt;"",60-K14,"")</f>
        <v/>
      </c>
      <c r="M14" s="170"/>
      <c r="N14" s="170"/>
      <c r="O14" s="170"/>
      <c r="P14" s="170"/>
      <c r="Q14" s="56" t="str">
        <f>IF(M14&lt;&gt;"",M14,"")</f>
        <v/>
      </c>
      <c r="R14" s="57" t="str">
        <f>IF(M14&lt;&gt;"",HOUR(M14),"")</f>
        <v/>
      </c>
      <c r="S14" s="57" t="str">
        <f>IF(M14&lt;&gt;"",MINUTE(M14),"")</f>
        <v/>
      </c>
      <c r="T14" s="61" t="str">
        <f>IF(M14&lt;&gt;"",IF(J14-1=R14,S14-K14,L14+S14),"")</f>
        <v/>
      </c>
      <c r="U14" s="58" t="b">
        <f>IF(M14&lt;&gt;"",IF(J14-1=R14,0,ABS(J14-R14)))</f>
        <v>0</v>
      </c>
      <c r="V14" s="59"/>
      <c r="W14" s="61" t="str">
        <f>IF(M14&lt;&gt;"",IF(T14&lt;55,T14,IF(T14&lt;61,60,T14-60)),"")</f>
        <v/>
      </c>
      <c r="X14" s="59"/>
      <c r="Y14" s="59"/>
      <c r="Z14" s="140"/>
      <c r="AA14" s="141"/>
      <c r="AB14" s="142"/>
      <c r="AD14" s="163"/>
      <c r="AE14" s="164"/>
      <c r="AF14" s="165"/>
      <c r="AG14" s="169"/>
      <c r="AH14" s="169"/>
      <c r="AI14" s="169"/>
      <c r="AJ14" s="169"/>
      <c r="AK14" s="99" t="str">
        <f>IF(AG14&lt;&gt;"",AG14,"")</f>
        <v/>
      </c>
      <c r="AL14" s="100" t="str">
        <f>IF(AG14&lt;&gt;"",HOUR(AG14)+1,"")</f>
        <v/>
      </c>
      <c r="AM14" s="100" t="str">
        <f>IF(AG14&lt;&gt;"",MINUTE(AG14),"")</f>
        <v/>
      </c>
      <c r="AN14" s="100" t="str">
        <f>IF(AG14&lt;&gt;"",60-AM14,"")</f>
        <v/>
      </c>
      <c r="AO14" s="170"/>
      <c r="AP14" s="170"/>
      <c r="AQ14" s="170"/>
      <c r="AR14" s="170"/>
      <c r="AS14" s="108" t="str">
        <f>IF(AO14&lt;&gt;"",AO14,"")</f>
        <v/>
      </c>
      <c r="AT14" s="109" t="str">
        <f>IF(AO14&lt;&gt;"",HOUR(AO14),"")</f>
        <v/>
      </c>
      <c r="AU14" s="109" t="str">
        <f>IF(AO14&lt;&gt;"",MINUTE(AO14),"")</f>
        <v/>
      </c>
      <c r="AV14" s="110" t="str">
        <f t="shared" si="0"/>
        <v/>
      </c>
      <c r="AW14" s="111" t="b">
        <f t="shared" si="1"/>
        <v>0</v>
      </c>
      <c r="AX14" s="112"/>
      <c r="AY14" s="110" t="str">
        <f>IF(AO14&lt;&gt;"",IF(AV14&lt;55,AV14,IF(AV14&lt;61,60,AV14-60)),"")</f>
        <v/>
      </c>
      <c r="AZ14" s="112"/>
      <c r="BA14" s="112"/>
      <c r="BB14" s="140"/>
      <c r="BC14" s="141"/>
      <c r="BD14" s="142"/>
      <c r="BF14" s="86" t="s">
        <v>70</v>
      </c>
      <c r="BG14" s="87"/>
      <c r="BH14" s="87"/>
      <c r="BI14" s="87"/>
      <c r="BJ14" s="87"/>
      <c r="BK14" s="87"/>
      <c r="BL14" s="87"/>
      <c r="BM14" s="87"/>
      <c r="BN14" s="87"/>
      <c r="BO14" s="87"/>
      <c r="BP14" s="87"/>
      <c r="BQ14" s="87"/>
      <c r="BR14" s="87"/>
      <c r="BS14" s="87"/>
      <c r="BT14" s="87"/>
      <c r="BU14" s="87"/>
      <c r="BV14" s="87"/>
      <c r="BW14" s="87"/>
      <c r="BX14" s="87"/>
      <c r="BY14" s="87"/>
      <c r="BZ14" s="87"/>
      <c r="CA14" s="24"/>
      <c r="CB14" s="24"/>
    </row>
    <row r="15" spans="1:89" x14ac:dyDescent="0.25">
      <c r="A15" s="207"/>
      <c r="B15" s="166"/>
      <c r="C15" s="167"/>
      <c r="D15" s="168"/>
      <c r="E15" s="188"/>
      <c r="F15" s="188"/>
      <c r="G15" s="188"/>
      <c r="H15" s="188"/>
      <c r="I15" s="101" t="str">
        <f>IF(E15&lt;&gt;"",E15,"")</f>
        <v/>
      </c>
      <c r="J15" s="102" t="str">
        <f>IF(E15&lt;&gt;"",HOUR(E15)+1,"")</f>
        <v/>
      </c>
      <c r="K15" s="102" t="str">
        <f>IF(E15&lt;&gt;"",MINUTE(E15),"")</f>
        <v/>
      </c>
      <c r="L15" s="102" t="str">
        <f>IF(E15&lt;&gt;"",60-K15,"")</f>
        <v/>
      </c>
      <c r="M15" s="189"/>
      <c r="N15" s="189"/>
      <c r="O15" s="189"/>
      <c r="P15" s="189"/>
      <c r="Q15" s="56" t="str">
        <f>IF(M15&lt;&gt;"",M15,"")</f>
        <v/>
      </c>
      <c r="R15" s="57" t="str">
        <f>IF(M15&lt;&gt;"",HOUR(M15),"")</f>
        <v/>
      </c>
      <c r="S15" s="57" t="str">
        <f>IF(M15&lt;&gt;"",MINUTE(M15),"")</f>
        <v/>
      </c>
      <c r="T15" s="61" t="str">
        <f>IF(M15&lt;&gt;"",IF(J15-1=R15,S15-K15,L15+S15),"")</f>
        <v/>
      </c>
      <c r="U15" s="58" t="b">
        <f>IF(M15&lt;&gt;"",IF(J15-1=R15,0,ABS(J15-R15)))</f>
        <v>0</v>
      </c>
      <c r="V15" s="60"/>
      <c r="W15" s="61" t="str">
        <f>IF(M15&lt;&gt;"",IF(T15&lt;55,T15,IF(T15&lt;61,60,T15-60)),"")</f>
        <v/>
      </c>
      <c r="X15" s="60">
        <f>ROUNDDOWN(T16/60,0)</f>
        <v>0</v>
      </c>
      <c r="Y15" s="60"/>
      <c r="Z15" s="143"/>
      <c r="AA15" s="144"/>
      <c r="AB15" s="145"/>
      <c r="AD15" s="166"/>
      <c r="AE15" s="167"/>
      <c r="AF15" s="168"/>
      <c r="AG15" s="188"/>
      <c r="AH15" s="188"/>
      <c r="AI15" s="188"/>
      <c r="AJ15" s="188"/>
      <c r="AK15" s="101" t="str">
        <f>IF(AG15&lt;&gt;"",AG15,"")</f>
        <v/>
      </c>
      <c r="AL15" s="102" t="str">
        <f>IF(AG15&lt;&gt;"",HOUR(AG15)+1,"")</f>
        <v/>
      </c>
      <c r="AM15" s="102" t="str">
        <f>IF(AG15&lt;&gt;"",MINUTE(AG15),"")</f>
        <v/>
      </c>
      <c r="AN15" s="102" t="str">
        <f>IF(AG15&lt;&gt;"",60-AM15,"")</f>
        <v/>
      </c>
      <c r="AO15" s="189"/>
      <c r="AP15" s="189"/>
      <c r="AQ15" s="189"/>
      <c r="AR15" s="189"/>
      <c r="AS15" s="108" t="str">
        <f>IF(AO15&lt;&gt;"",AO15,"")</f>
        <v/>
      </c>
      <c r="AT15" s="109" t="str">
        <f>IF(AO15&lt;&gt;"",HOUR(AO15),"")</f>
        <v/>
      </c>
      <c r="AU15" s="109" t="str">
        <f>IF(AO15&lt;&gt;"",MINUTE(AO15),"")</f>
        <v/>
      </c>
      <c r="AV15" s="110" t="str">
        <f t="shared" si="0"/>
        <v/>
      </c>
      <c r="AW15" s="111" t="b">
        <f t="shared" si="1"/>
        <v>0</v>
      </c>
      <c r="AX15" s="113"/>
      <c r="AY15" s="110" t="str">
        <f>IF(AO15&lt;&gt;"",IF(AV15&lt;55,AV15,IF(AV15&lt;61,60,AV15-60)),"")</f>
        <v/>
      </c>
      <c r="AZ15" s="113">
        <f>ROUNDDOWN(AV16/60,0)</f>
        <v>0</v>
      </c>
      <c r="BA15" s="113"/>
      <c r="BB15" s="143"/>
      <c r="BC15" s="144"/>
      <c r="BD15" s="145"/>
      <c r="BF15" s="201" t="s">
        <v>71</v>
      </c>
      <c r="BG15" s="201"/>
      <c r="BH15" s="201"/>
      <c r="BI15" s="201"/>
      <c r="BJ15" s="201"/>
      <c r="BK15" s="201"/>
      <c r="BL15" s="201"/>
      <c r="BM15" s="201"/>
      <c r="BN15" s="201"/>
      <c r="BO15" s="201"/>
      <c r="BP15" s="201"/>
      <c r="BQ15" s="201"/>
      <c r="BR15" s="201"/>
      <c r="BS15" s="201"/>
      <c r="BT15" s="154"/>
      <c r="BU15" s="154"/>
      <c r="BV15" s="154"/>
      <c r="BW15" s="154"/>
      <c r="BX15" s="154"/>
      <c r="BY15" s="154"/>
      <c r="BZ15" s="154"/>
      <c r="CA15" s="154"/>
    </row>
    <row r="16" spans="1:89" s="72" customFormat="1" ht="12.75" hidden="1" customHeight="1" x14ac:dyDescent="0.25">
      <c r="A16" s="62"/>
      <c r="B16" s="94"/>
      <c r="C16" s="95"/>
      <c r="D16" s="96"/>
      <c r="E16" s="63"/>
      <c r="F16" s="64"/>
      <c r="G16" s="64"/>
      <c r="H16" s="64"/>
      <c r="I16" s="103"/>
      <c r="J16" s="104"/>
      <c r="K16" s="104"/>
      <c r="L16" s="105"/>
      <c r="M16" s="66"/>
      <c r="N16" s="67"/>
      <c r="O16" s="67"/>
      <c r="P16" s="68"/>
      <c r="Q16" s="114"/>
      <c r="R16" s="115"/>
      <c r="S16" s="115"/>
      <c r="T16" s="121">
        <f>SUM(T13:T15)</f>
        <v>0</v>
      </c>
      <c r="U16" s="121">
        <f>SUM(U13:U15)</f>
        <v>0</v>
      </c>
      <c r="V16" s="116">
        <f>ROUNDDOWN(T16/60+U16,0)</f>
        <v>0</v>
      </c>
      <c r="W16" s="117">
        <f>SUM(W13:W15)</f>
        <v>0</v>
      </c>
      <c r="X16" s="118">
        <f>IF(T16&lt;60,T16,T16-(60*X15))</f>
        <v>0</v>
      </c>
      <c r="Y16" s="119">
        <f>IF(X16="",0,VLOOKUP(X16,calendar!$A$18:$B$28,2))</f>
        <v>0</v>
      </c>
      <c r="Z16" s="69"/>
      <c r="AA16" s="70"/>
      <c r="AB16" s="71"/>
      <c r="AD16" s="94"/>
      <c r="AE16" s="95"/>
      <c r="AF16" s="96"/>
      <c r="AG16" s="63"/>
      <c r="AH16" s="64"/>
      <c r="AI16" s="64"/>
      <c r="AJ16" s="65"/>
      <c r="AK16" s="103"/>
      <c r="AL16" s="104"/>
      <c r="AM16" s="104"/>
      <c r="AN16" s="105"/>
      <c r="AO16" s="66"/>
      <c r="AP16" s="67"/>
      <c r="AQ16" s="67"/>
      <c r="AR16" s="68"/>
      <c r="AS16" s="114"/>
      <c r="AT16" s="115"/>
      <c r="AU16" s="115"/>
      <c r="AV16" s="110">
        <f>SUM(AV13:AV15)</f>
        <v>0</v>
      </c>
      <c r="AW16" s="111">
        <f>SUM(AW13:AW15)</f>
        <v>0</v>
      </c>
      <c r="AX16" s="116">
        <f>ROUNDDOWN(AV16/60+AW16,0)</f>
        <v>0</v>
      </c>
      <c r="AY16" s="117">
        <f>SUM(AY13:AY15)</f>
        <v>0</v>
      </c>
      <c r="AZ16" s="118">
        <f>IF(AV16&lt;60,AV16,AV16-(60*AZ15))</f>
        <v>0</v>
      </c>
      <c r="BA16" s="119">
        <f>IF(AZ16="",0,VLOOKUP(AZ16,calendar!$A$18:$B$28,2))</f>
        <v>0</v>
      </c>
      <c r="BB16" s="69"/>
      <c r="BC16" s="70"/>
      <c r="BD16" s="71"/>
      <c r="BF16" s="203" t="s">
        <v>72</v>
      </c>
      <c r="BG16" s="204"/>
      <c r="BH16" s="204"/>
      <c r="BI16" s="204"/>
      <c r="BJ16" s="204"/>
      <c r="BK16" s="204"/>
      <c r="BL16" s="204"/>
      <c r="BM16" s="204"/>
      <c r="BN16" s="204"/>
      <c r="BO16" s="204"/>
      <c r="BP16" s="204"/>
      <c r="BQ16" s="204"/>
      <c r="BR16" s="204"/>
      <c r="BS16" s="205"/>
      <c r="BT16" s="148"/>
      <c r="BU16" s="149"/>
      <c r="BV16" s="149"/>
      <c r="BW16" s="149"/>
      <c r="BX16" s="149"/>
      <c r="BY16" s="149"/>
      <c r="BZ16" s="149"/>
      <c r="CA16" s="150"/>
    </row>
    <row r="17" spans="1:88" x14ac:dyDescent="0.25">
      <c r="A17" s="207" t="s">
        <v>73</v>
      </c>
      <c r="B17" s="160" t="str">
        <f>calendar!$E6</f>
        <v xml:space="preserve"> </v>
      </c>
      <c r="C17" s="161"/>
      <c r="D17" s="162"/>
      <c r="E17" s="187"/>
      <c r="F17" s="187"/>
      <c r="G17" s="187"/>
      <c r="H17" s="187"/>
      <c r="I17" s="97" t="str">
        <f>IF(E17&lt;&gt;"",E17,"")</f>
        <v/>
      </c>
      <c r="J17" s="98" t="str">
        <f>IF(E17&lt;&gt;"",HOUR(E17)+1,"")</f>
        <v/>
      </c>
      <c r="K17" s="98" t="str">
        <f>IF(E17&lt;&gt;"",MINUTE(E17),"")</f>
        <v/>
      </c>
      <c r="L17" s="98" t="str">
        <f>IF(E17&lt;&gt;"",60-K17,"")</f>
        <v/>
      </c>
      <c r="M17" s="136"/>
      <c r="N17" s="136"/>
      <c r="O17" s="136"/>
      <c r="P17" s="136"/>
      <c r="Q17" s="56" t="str">
        <f>IF(M17&lt;&gt;"",M17,"")</f>
        <v/>
      </c>
      <c r="R17" s="57" t="str">
        <f>IF(M17&lt;&gt;"",HOUR(M17),"")</f>
        <v/>
      </c>
      <c r="S17" s="57" t="str">
        <f>IF(M17&lt;&gt;"",MINUTE(M17),"")</f>
        <v/>
      </c>
      <c r="T17" s="61" t="str">
        <f>IF(M17&lt;&gt;"",IF(J17-1=R17,S17-K17,L17+S17),"")</f>
        <v/>
      </c>
      <c r="U17" s="58" t="b">
        <f>IF(M17&lt;&gt;"",IF(J17-1=R17,0,ABS(J17-R17)))</f>
        <v>0</v>
      </c>
      <c r="V17" s="58"/>
      <c r="W17" s="61" t="str">
        <f>IF(M17&lt;&gt;"",IF(T17&lt;55,T17,IF(T17&lt;61,60,T17-60)),"")</f>
        <v/>
      </c>
      <c r="X17" s="58"/>
      <c r="Y17" s="58"/>
      <c r="Z17" s="137">
        <f>IF(Y20&gt;=0,V20+Y20,"")</f>
        <v>0</v>
      </c>
      <c r="AA17" s="138"/>
      <c r="AB17" s="139"/>
      <c r="AD17" s="160">
        <f>calendar!$E13</f>
        <v>44446</v>
      </c>
      <c r="AE17" s="161"/>
      <c r="AF17" s="162"/>
      <c r="AG17" s="187"/>
      <c r="AH17" s="187"/>
      <c r="AI17" s="187"/>
      <c r="AJ17" s="187"/>
      <c r="AK17" s="97" t="str">
        <f>IF(AG17&lt;&gt;"",AG17,"")</f>
        <v/>
      </c>
      <c r="AL17" s="98" t="str">
        <f>IF(AG17&lt;&gt;"",HOUR(AG17)+1,"")</f>
        <v/>
      </c>
      <c r="AM17" s="98" t="str">
        <f>IF(AG17&lt;&gt;"",MINUTE(AG17),"")</f>
        <v/>
      </c>
      <c r="AN17" s="98" t="str">
        <f>IF(AG17&lt;&gt;"",60-AM17,"")</f>
        <v/>
      </c>
      <c r="AO17" s="170"/>
      <c r="AP17" s="170"/>
      <c r="AQ17" s="170"/>
      <c r="AR17" s="170"/>
      <c r="AS17" s="108" t="str">
        <f>IF(AO17&lt;&gt;"",AO17,"")</f>
        <v/>
      </c>
      <c r="AT17" s="109" t="str">
        <f>IF(AO17&lt;&gt;"",HOUR(AO17),"")</f>
        <v/>
      </c>
      <c r="AU17" s="109" t="str">
        <f>IF(AO17&lt;&gt;"",MINUTE(AO17),"")</f>
        <v/>
      </c>
      <c r="AV17" s="110" t="str">
        <f t="shared" si="0"/>
        <v/>
      </c>
      <c r="AW17" s="111" t="b">
        <f t="shared" si="1"/>
        <v>0</v>
      </c>
      <c r="AX17" s="111"/>
      <c r="AY17" s="110" t="str">
        <f>IF(AO17&lt;&gt;"",IF(AV17&lt;55,AV17,IF(AV17&lt;61,60,AV17-60)),"")</f>
        <v/>
      </c>
      <c r="AZ17" s="111"/>
      <c r="BA17" s="111"/>
      <c r="BB17" s="137">
        <f>IF(BA20&gt;=0,AX20+BA20,"")</f>
        <v>0</v>
      </c>
      <c r="BC17" s="138"/>
      <c r="BD17" s="139"/>
      <c r="BF17" s="203" t="s">
        <v>74</v>
      </c>
      <c r="BG17" s="204"/>
      <c r="BH17" s="204"/>
      <c r="BI17" s="204"/>
      <c r="BJ17" s="204"/>
      <c r="BK17" s="204"/>
      <c r="BL17" s="204"/>
      <c r="BM17" s="204"/>
      <c r="BN17" s="204"/>
      <c r="BO17" s="204"/>
      <c r="BP17" s="204"/>
      <c r="BQ17" s="204"/>
      <c r="BR17" s="204"/>
      <c r="BS17" s="205"/>
      <c r="BT17" s="151">
        <f>CF11</f>
        <v>0</v>
      </c>
      <c r="BU17" s="152"/>
      <c r="BV17" s="152"/>
      <c r="BW17" s="152"/>
      <c r="BX17" s="152"/>
      <c r="BY17" s="152"/>
      <c r="BZ17" s="152"/>
      <c r="CA17" s="153"/>
    </row>
    <row r="18" spans="1:88" ht="15.6" x14ac:dyDescent="0.3">
      <c r="A18" s="207"/>
      <c r="B18" s="163"/>
      <c r="C18" s="164"/>
      <c r="D18" s="165"/>
      <c r="E18" s="187"/>
      <c r="F18" s="187"/>
      <c r="G18" s="187"/>
      <c r="H18" s="187"/>
      <c r="I18" s="99" t="str">
        <f>IF(E18&lt;&gt;"",E18,"")</f>
        <v/>
      </c>
      <c r="J18" s="100" t="str">
        <f>IF(E18&lt;&gt;"",HOUR(E18)+1,"")</f>
        <v/>
      </c>
      <c r="K18" s="100" t="str">
        <f>IF(E18&lt;&gt;"",MINUTE(E18),"")</f>
        <v/>
      </c>
      <c r="L18" s="100" t="str">
        <f>IF(E18&lt;&gt;"",60-K18,"")</f>
        <v/>
      </c>
      <c r="M18" s="170"/>
      <c r="N18" s="170"/>
      <c r="O18" s="170"/>
      <c r="P18" s="170"/>
      <c r="Q18" s="56" t="str">
        <f>IF(M18&lt;&gt;"",M18,"")</f>
        <v/>
      </c>
      <c r="R18" s="57" t="str">
        <f>IF(M18&lt;&gt;"",HOUR(M18),"")</f>
        <v/>
      </c>
      <c r="S18" s="57" t="str">
        <f>IF(M18&lt;&gt;"",MINUTE(M18),"")</f>
        <v/>
      </c>
      <c r="T18" s="61" t="str">
        <f>IF(M18&lt;&gt;"",IF(J18-1=R18,S18-K18,L18+S18),"")</f>
        <v/>
      </c>
      <c r="U18" s="58" t="b">
        <f>IF(M18&lt;&gt;"",IF(J18-1=R18,0,ABS(J18-R18)))</f>
        <v>0</v>
      </c>
      <c r="V18" s="59"/>
      <c r="W18" s="61" t="str">
        <f>IF(M18&lt;&gt;"",IF(T18&lt;55,T18,IF(T18&lt;61,60,T18-60)),"")</f>
        <v/>
      </c>
      <c r="X18" s="59"/>
      <c r="Y18" s="59"/>
      <c r="Z18" s="140"/>
      <c r="AA18" s="141"/>
      <c r="AB18" s="142"/>
      <c r="AD18" s="163"/>
      <c r="AE18" s="164"/>
      <c r="AF18" s="165"/>
      <c r="AG18" s="169"/>
      <c r="AH18" s="169"/>
      <c r="AI18" s="169"/>
      <c r="AJ18" s="169"/>
      <c r="AK18" s="99" t="str">
        <f>IF(AG18&lt;&gt;"",AG18,"")</f>
        <v/>
      </c>
      <c r="AL18" s="100" t="str">
        <f>IF(AG18&lt;&gt;"",HOUR(AG18)+1,"")</f>
        <v/>
      </c>
      <c r="AM18" s="100" t="str">
        <f>IF(AG18&lt;&gt;"",MINUTE(AG18),"")</f>
        <v/>
      </c>
      <c r="AN18" s="100" t="str">
        <f>IF(AG18&lt;&gt;"",60-AM18,"")</f>
        <v/>
      </c>
      <c r="AO18" s="170"/>
      <c r="AP18" s="170"/>
      <c r="AQ18" s="170"/>
      <c r="AR18" s="170"/>
      <c r="AS18" s="108" t="str">
        <f>IF(AO18&lt;&gt;"",AO18,"")</f>
        <v/>
      </c>
      <c r="AT18" s="109" t="str">
        <f>IF(AO18&lt;&gt;"",HOUR(AO18),"")</f>
        <v/>
      </c>
      <c r="AU18" s="109" t="str">
        <f>IF(AO18&lt;&gt;"",MINUTE(AO18),"")</f>
        <v/>
      </c>
      <c r="AV18" s="110" t="str">
        <f t="shared" si="0"/>
        <v/>
      </c>
      <c r="AW18" s="111" t="b">
        <f t="shared" si="1"/>
        <v>0</v>
      </c>
      <c r="AX18" s="112"/>
      <c r="AY18" s="110" t="str">
        <f>IF(AO18&lt;&gt;"",IF(AV18&lt;55,AV18,IF(AV18&lt;61,60,AV18-60)),"")</f>
        <v/>
      </c>
      <c r="AZ18" s="112"/>
      <c r="BA18" s="112"/>
      <c r="BB18" s="140"/>
      <c r="BC18" s="141"/>
      <c r="BD18" s="142"/>
      <c r="BF18" s="157" t="s">
        <v>75</v>
      </c>
      <c r="BG18" s="157"/>
      <c r="BH18" s="157"/>
      <c r="BI18" s="157"/>
      <c r="BJ18" s="157"/>
      <c r="BK18" s="157"/>
      <c r="BL18" s="157"/>
      <c r="BM18" s="157"/>
      <c r="BN18" s="157"/>
      <c r="BO18" s="157"/>
      <c r="BP18" s="157"/>
      <c r="BQ18" s="157"/>
      <c r="BR18" s="157"/>
    </row>
    <row r="19" spans="1:88" x14ac:dyDescent="0.25">
      <c r="A19" s="207"/>
      <c r="B19" s="166"/>
      <c r="C19" s="167"/>
      <c r="D19" s="168"/>
      <c r="E19" s="188"/>
      <c r="F19" s="188"/>
      <c r="G19" s="188"/>
      <c r="H19" s="188"/>
      <c r="I19" s="101" t="str">
        <f>IF(E19&lt;&gt;"",E19,"")</f>
        <v/>
      </c>
      <c r="J19" s="102" t="str">
        <f>IF(E19&lt;&gt;"",HOUR(E19)+1,"")</f>
        <v/>
      </c>
      <c r="K19" s="102" t="str">
        <f>IF(E19&lt;&gt;"",MINUTE(E19),"")</f>
        <v/>
      </c>
      <c r="L19" s="102" t="str">
        <f>IF(E19&lt;&gt;"",60-K19,"")</f>
        <v/>
      </c>
      <c r="M19" s="189"/>
      <c r="N19" s="189"/>
      <c r="O19" s="189"/>
      <c r="P19" s="189"/>
      <c r="Q19" s="56" t="str">
        <f>IF(M19&lt;&gt;"",M19,"")</f>
        <v/>
      </c>
      <c r="R19" s="57" t="str">
        <f>IF(M19&lt;&gt;"",HOUR(M19),"")</f>
        <v/>
      </c>
      <c r="S19" s="57" t="str">
        <f>IF(M19&lt;&gt;"",MINUTE(M19),"")</f>
        <v/>
      </c>
      <c r="T19" s="61" t="str">
        <f>IF(M19&lt;&gt;"",IF(J19-1=R19,S19-K19,L19+S19),"")</f>
        <v/>
      </c>
      <c r="U19" s="58" t="b">
        <f>IF(M19&lt;&gt;"",IF(J19-1=R19,0,ABS(J19-R19)))</f>
        <v>0</v>
      </c>
      <c r="V19" s="60"/>
      <c r="W19" s="61" t="str">
        <f>IF(M19&lt;&gt;"",IF(T19&lt;55,T19,IF(T19&lt;61,60,T19-60)),"")</f>
        <v/>
      </c>
      <c r="X19" s="60">
        <f>ROUNDDOWN(T20/60,0)</f>
        <v>0</v>
      </c>
      <c r="Y19" s="60"/>
      <c r="Z19" s="143"/>
      <c r="AA19" s="144"/>
      <c r="AB19" s="145"/>
      <c r="AD19" s="166"/>
      <c r="AE19" s="167"/>
      <c r="AF19" s="168"/>
      <c r="AG19" s="188"/>
      <c r="AH19" s="188"/>
      <c r="AI19" s="188"/>
      <c r="AJ19" s="188"/>
      <c r="AK19" s="101" t="str">
        <f>IF(AG19&lt;&gt;"",AG19,"")</f>
        <v/>
      </c>
      <c r="AL19" s="102" t="str">
        <f>IF(AG19&lt;&gt;"",HOUR(AG19)+1,"")</f>
        <v/>
      </c>
      <c r="AM19" s="102" t="str">
        <f>IF(AG19&lt;&gt;"",MINUTE(AG19),"")</f>
        <v/>
      </c>
      <c r="AN19" s="102" t="str">
        <f>IF(AG19&lt;&gt;"",60-AM19,"")</f>
        <v/>
      </c>
      <c r="AO19" s="189"/>
      <c r="AP19" s="189"/>
      <c r="AQ19" s="189"/>
      <c r="AR19" s="189"/>
      <c r="AS19" s="108" t="str">
        <f>IF(AO19&lt;&gt;"",AO19,"")</f>
        <v/>
      </c>
      <c r="AT19" s="109" t="str">
        <f>IF(AO19&lt;&gt;"",HOUR(AO19),"")</f>
        <v/>
      </c>
      <c r="AU19" s="109" t="str">
        <f>IF(AO19&lt;&gt;"",MINUTE(AO19),"")</f>
        <v/>
      </c>
      <c r="AV19" s="110" t="str">
        <f t="shared" si="0"/>
        <v/>
      </c>
      <c r="AW19" s="111" t="b">
        <f t="shared" si="1"/>
        <v>0</v>
      </c>
      <c r="AX19" s="113"/>
      <c r="AY19" s="110" t="str">
        <f>IF(AO19&lt;&gt;"",IF(AV19&lt;55,AV19,IF(AV19&lt;61,60,AV19-60)),"")</f>
        <v/>
      </c>
      <c r="AZ19" s="113">
        <f>ROUNDDOWN(AV20/60,0)</f>
        <v>0</v>
      </c>
      <c r="BA19" s="113"/>
      <c r="BB19" s="143"/>
      <c r="BC19" s="144"/>
      <c r="BD19" s="145"/>
      <c r="BF19" s="206" t="s">
        <v>76</v>
      </c>
      <c r="BG19" s="206"/>
      <c r="BH19" s="206"/>
      <c r="BI19" s="206"/>
      <c r="BJ19" s="206"/>
      <c r="BK19" s="206"/>
      <c r="BL19" s="206"/>
      <c r="BM19" s="206"/>
      <c r="BN19" s="206"/>
      <c r="BO19" s="206"/>
      <c r="BP19" s="206"/>
      <c r="BQ19" s="206"/>
      <c r="BR19" s="206"/>
    </row>
    <row r="20" spans="1:88" s="72" customFormat="1" ht="12.75" hidden="1" customHeight="1" x14ac:dyDescent="0.25">
      <c r="A20" s="62"/>
      <c r="B20" s="94"/>
      <c r="C20" s="95"/>
      <c r="D20" s="96"/>
      <c r="E20" s="122"/>
      <c r="F20" s="120"/>
      <c r="G20" s="120"/>
      <c r="H20" s="120"/>
      <c r="I20" s="103"/>
      <c r="J20" s="104"/>
      <c r="K20" s="104"/>
      <c r="L20" s="105"/>
      <c r="M20" s="66"/>
      <c r="N20" s="67"/>
      <c r="O20" s="67"/>
      <c r="P20" s="68"/>
      <c r="Q20" s="114"/>
      <c r="R20" s="115"/>
      <c r="S20" s="115"/>
      <c r="T20" s="121">
        <f>SUM(T17:T19)</f>
        <v>0</v>
      </c>
      <c r="U20" s="121">
        <f>SUM(U17:U19)</f>
        <v>0</v>
      </c>
      <c r="V20" s="116">
        <f>ROUNDDOWN(T20/60+U20,0)</f>
        <v>0</v>
      </c>
      <c r="W20" s="117">
        <f>SUM(W17:W19)</f>
        <v>0</v>
      </c>
      <c r="X20" s="118">
        <f>IF(T20&lt;60,T20,T20-(60*X19))</f>
        <v>0</v>
      </c>
      <c r="Y20" s="119">
        <f>IF(X20="",0,VLOOKUP(X20,calendar!$A$18:$B$28,2))</f>
        <v>0</v>
      </c>
      <c r="Z20" s="69"/>
      <c r="AA20" s="70"/>
      <c r="AB20" s="71"/>
      <c r="AD20" s="94"/>
      <c r="AE20" s="95"/>
      <c r="AF20" s="96"/>
      <c r="AG20" s="63"/>
      <c r="AH20" s="64"/>
      <c r="AI20" s="64"/>
      <c r="AJ20" s="65"/>
      <c r="AK20" s="103"/>
      <c r="AL20" s="104"/>
      <c r="AM20" s="104"/>
      <c r="AN20" s="105"/>
      <c r="AO20" s="66"/>
      <c r="AP20" s="67"/>
      <c r="AQ20" s="67"/>
      <c r="AR20" s="68"/>
      <c r="AS20" s="114"/>
      <c r="AT20" s="115"/>
      <c r="AU20" s="115"/>
      <c r="AV20" s="110">
        <f>SUM(AV17:AV19)</f>
        <v>0</v>
      </c>
      <c r="AW20" s="111">
        <f>SUM(AW17:AW19)</f>
        <v>0</v>
      </c>
      <c r="AX20" s="116">
        <f>ROUNDDOWN(AV20/60+AW20,0)</f>
        <v>0</v>
      </c>
      <c r="AY20" s="117">
        <f>SUM(AY17:AY19)</f>
        <v>0</v>
      </c>
      <c r="AZ20" s="118">
        <f>IF(AV20&lt;60,AV20,AV20-(60*AZ19))</f>
        <v>0</v>
      </c>
      <c r="BA20" s="119">
        <f>IF(AZ20="",0,VLOOKUP(AZ20,calendar!$A$18:$B$28,2))</f>
        <v>0</v>
      </c>
      <c r="BB20" s="69"/>
      <c r="BC20" s="70"/>
      <c r="BD20" s="71"/>
      <c r="BF20" s="155" t="s">
        <v>77</v>
      </c>
      <c r="BG20" s="155"/>
      <c r="BH20" s="155"/>
      <c r="BI20" s="155"/>
      <c r="BJ20" s="155"/>
      <c r="BK20" s="155"/>
      <c r="BL20" s="155"/>
      <c r="BM20" s="155"/>
      <c r="BN20" s="155"/>
      <c r="BO20" s="155"/>
      <c r="BP20" s="155"/>
      <c r="BQ20" s="155"/>
      <c r="BR20" s="155"/>
      <c r="BS20" s="155"/>
      <c r="BT20" s="155"/>
      <c r="BU20" s="155"/>
      <c r="BV20" s="155"/>
      <c r="BW20" s="155"/>
      <c r="BX20" s="155"/>
      <c r="BY20" s="155"/>
      <c r="BZ20" s="155"/>
      <c r="CA20" s="155"/>
      <c r="CB20" s="155"/>
      <c r="CC20" s="155"/>
      <c r="CD20" s="155"/>
      <c r="CE20" s="155"/>
      <c r="CF20" s="155"/>
      <c r="CG20" s="155"/>
      <c r="CH20" s="155"/>
      <c r="CI20" s="155"/>
      <c r="CJ20" s="155"/>
    </row>
    <row r="21" spans="1:88" x14ac:dyDescent="0.25">
      <c r="A21" s="207" t="s">
        <v>78</v>
      </c>
      <c r="B21" s="160">
        <f>calendar!$E7</f>
        <v>44440</v>
      </c>
      <c r="C21" s="161"/>
      <c r="D21" s="162"/>
      <c r="E21" s="187"/>
      <c r="F21" s="187"/>
      <c r="G21" s="187"/>
      <c r="H21" s="187"/>
      <c r="I21" s="97" t="str">
        <f>IF(E21&lt;&gt;"",E21,"")</f>
        <v/>
      </c>
      <c r="J21" s="98" t="str">
        <f>IF(E21&lt;&gt;"",HOUR(E21)+1,"")</f>
        <v/>
      </c>
      <c r="K21" s="98" t="str">
        <f>IF(E21&lt;&gt;"",MINUTE(E21),"")</f>
        <v/>
      </c>
      <c r="L21" s="98" t="str">
        <f>IF(E21&lt;&gt;"",60-K21,"")</f>
        <v/>
      </c>
      <c r="M21" s="136"/>
      <c r="N21" s="136"/>
      <c r="O21" s="136"/>
      <c r="P21" s="136"/>
      <c r="Q21" s="56" t="str">
        <f>IF(M21&lt;&gt;"",M21,"")</f>
        <v/>
      </c>
      <c r="R21" s="57" t="str">
        <f>IF(M21&lt;&gt;"",HOUR(M21),"")</f>
        <v/>
      </c>
      <c r="S21" s="57" t="str">
        <f>IF(M21&lt;&gt;"",MINUTE(M21),"")</f>
        <v/>
      </c>
      <c r="T21" s="61" t="str">
        <f>IF(M21&lt;&gt;"",IF(J21-1=R21,S21-K21,L21+S21),"")</f>
        <v/>
      </c>
      <c r="U21" s="58" t="b">
        <f t="shared" ref="U21:U35" si="2">IF(M21&lt;&gt;"",IF(J21-1=R21,0,ABS(J21-R21)))</f>
        <v>0</v>
      </c>
      <c r="V21" s="58"/>
      <c r="W21" s="61" t="str">
        <f>IF(M21&lt;&gt;"",IF(T21&lt;55,T21,IF(T21&lt;61,60,T21-60)),"")</f>
        <v/>
      </c>
      <c r="X21" s="58"/>
      <c r="Y21" s="58"/>
      <c r="Z21" s="137">
        <f>IF(Y24&gt;=0,V24+Y24,"")</f>
        <v>0</v>
      </c>
      <c r="AA21" s="138"/>
      <c r="AB21" s="139"/>
      <c r="AD21" s="160">
        <f>calendar!$E14</f>
        <v>44447</v>
      </c>
      <c r="AE21" s="161"/>
      <c r="AF21" s="162"/>
      <c r="AG21" s="187"/>
      <c r="AH21" s="187"/>
      <c r="AI21" s="187"/>
      <c r="AJ21" s="187"/>
      <c r="AK21" s="97" t="str">
        <f>IF(AG21&lt;&gt;"",AG21,"")</f>
        <v/>
      </c>
      <c r="AL21" s="98" t="str">
        <f>IF(AG21&lt;&gt;"",HOUR(AG21)+1,"")</f>
        <v/>
      </c>
      <c r="AM21" s="98" t="str">
        <f>IF(AG21&lt;&gt;"",MINUTE(AG21),"")</f>
        <v/>
      </c>
      <c r="AN21" s="98" t="str">
        <f>IF(AG21&lt;&gt;"",60-AM21,"")</f>
        <v/>
      </c>
      <c r="AO21" s="136"/>
      <c r="AP21" s="136"/>
      <c r="AQ21" s="136"/>
      <c r="AR21" s="136"/>
      <c r="AS21" s="108" t="str">
        <f>IF(AO21&lt;&gt;"",AO21,"")</f>
        <v/>
      </c>
      <c r="AT21" s="109" t="str">
        <f>IF(AO21&lt;&gt;"",HOUR(AO21),"")</f>
        <v/>
      </c>
      <c r="AU21" s="109" t="str">
        <f>IF(AO21&lt;&gt;"",MINUTE(AO21),"")</f>
        <v/>
      </c>
      <c r="AV21" s="110" t="str">
        <f t="shared" si="0"/>
        <v/>
      </c>
      <c r="AW21" s="111" t="b">
        <f t="shared" si="1"/>
        <v>0</v>
      </c>
      <c r="AX21" s="111"/>
      <c r="AY21" s="110" t="str">
        <f>IF(AO21&lt;&gt;"",IF(AV21&lt;55,AV21,IF(AV21&lt;61,60,AV21-60)),"")</f>
        <v/>
      </c>
      <c r="AZ21" s="111"/>
      <c r="BA21" s="111"/>
      <c r="BB21" s="137">
        <f>IF(BA24&gt;=0,AX24+BA24,"")</f>
        <v>0</v>
      </c>
      <c r="BC21" s="138"/>
      <c r="BD21" s="139"/>
      <c r="BF21" s="155"/>
      <c r="BG21" s="155"/>
      <c r="BH21" s="155"/>
      <c r="BI21" s="155"/>
      <c r="BJ21" s="155"/>
      <c r="BK21" s="155"/>
      <c r="BL21" s="155"/>
      <c r="BM21" s="155"/>
      <c r="BN21" s="155"/>
      <c r="BO21" s="155"/>
      <c r="BP21" s="155"/>
      <c r="BQ21" s="155"/>
      <c r="BR21" s="155"/>
      <c r="BS21" s="155"/>
      <c r="BT21" s="155"/>
      <c r="BU21" s="155"/>
      <c r="BV21" s="155"/>
      <c r="BW21" s="155"/>
      <c r="BX21" s="155"/>
      <c r="BY21" s="155"/>
      <c r="BZ21" s="155"/>
      <c r="CA21" s="155"/>
      <c r="CB21" s="155"/>
      <c r="CC21" s="155"/>
      <c r="CD21" s="155"/>
      <c r="CE21" s="155"/>
      <c r="CF21" s="155"/>
      <c r="CG21" s="155"/>
      <c r="CH21" s="155"/>
      <c r="CI21" s="155"/>
      <c r="CJ21" s="155"/>
    </row>
    <row r="22" spans="1:88" x14ac:dyDescent="0.25">
      <c r="A22" s="207"/>
      <c r="B22" s="163"/>
      <c r="C22" s="164"/>
      <c r="D22" s="165"/>
      <c r="E22" s="187"/>
      <c r="F22" s="187"/>
      <c r="G22" s="187"/>
      <c r="H22" s="187"/>
      <c r="I22" s="99" t="str">
        <f>IF(E22&lt;&gt;"",E22,"")</f>
        <v/>
      </c>
      <c r="J22" s="100" t="str">
        <f>IF(E22&lt;&gt;"",HOUR(E22)+1,"")</f>
        <v/>
      </c>
      <c r="K22" s="100" t="str">
        <f>IF(E22&lt;&gt;"",MINUTE(E22),"")</f>
        <v/>
      </c>
      <c r="L22" s="100" t="str">
        <f>IF(E22&lt;&gt;"",60-K22,"")</f>
        <v/>
      </c>
      <c r="M22" s="194"/>
      <c r="N22" s="195"/>
      <c r="O22" s="195"/>
      <c r="P22" s="196"/>
      <c r="Q22" s="56" t="str">
        <f>IF(M22&lt;&gt;"",M22,"")</f>
        <v/>
      </c>
      <c r="R22" s="57" t="str">
        <f>IF(M22&lt;&gt;"",HOUR(M22),"")</f>
        <v/>
      </c>
      <c r="S22" s="57" t="str">
        <f>IF(M22&lt;&gt;"",MINUTE(M22),"")</f>
        <v/>
      </c>
      <c r="T22" s="61" t="str">
        <f>IF(M22&lt;&gt;"",IF(J22-1=R22,S22-K22,L22+S22),"")</f>
        <v/>
      </c>
      <c r="U22" s="58" t="b">
        <f t="shared" si="2"/>
        <v>0</v>
      </c>
      <c r="V22" s="59"/>
      <c r="W22" s="61" t="str">
        <f>IF(M22&lt;&gt;"",IF(T22&lt;55,T22,IF(T22&lt;61,60,T22-60)),"")</f>
        <v/>
      </c>
      <c r="X22" s="59"/>
      <c r="Y22" s="59"/>
      <c r="Z22" s="140"/>
      <c r="AA22" s="141"/>
      <c r="AB22" s="142"/>
      <c r="AD22" s="163"/>
      <c r="AE22" s="164"/>
      <c r="AF22" s="165"/>
      <c r="AG22" s="169"/>
      <c r="AH22" s="169"/>
      <c r="AI22" s="169"/>
      <c r="AJ22" s="169"/>
      <c r="AK22" s="99" t="str">
        <f>IF(AG22&lt;&gt;"",AG22,"")</f>
        <v/>
      </c>
      <c r="AL22" s="100" t="str">
        <f>IF(AG22&lt;&gt;"",HOUR(AG22)+1,"")</f>
        <v/>
      </c>
      <c r="AM22" s="100" t="str">
        <f>IF(AG22&lt;&gt;"",MINUTE(AG22),"")</f>
        <v/>
      </c>
      <c r="AN22" s="100" t="str">
        <f>IF(AG22&lt;&gt;"",60-AM22,"")</f>
        <v/>
      </c>
      <c r="AO22" s="194"/>
      <c r="AP22" s="195"/>
      <c r="AQ22" s="195"/>
      <c r="AR22" s="196"/>
      <c r="AS22" s="108" t="str">
        <f>IF(AO22&lt;&gt;"",AO22,"")</f>
        <v/>
      </c>
      <c r="AT22" s="109" t="str">
        <f>IF(AO22&lt;&gt;"",HOUR(AO22),"")</f>
        <v/>
      </c>
      <c r="AU22" s="109" t="str">
        <f>IF(AO22&lt;&gt;"",MINUTE(AO22),"")</f>
        <v/>
      </c>
      <c r="AV22" s="110" t="str">
        <f t="shared" si="0"/>
        <v/>
      </c>
      <c r="AW22" s="111" t="b">
        <f t="shared" si="1"/>
        <v>0</v>
      </c>
      <c r="AX22" s="112"/>
      <c r="AY22" s="110" t="str">
        <f>IF(AO22&lt;&gt;"",IF(AV22&lt;55,AV22,IF(AV22&lt;61,60,AV22-60)),"")</f>
        <v/>
      </c>
      <c r="AZ22" s="112"/>
      <c r="BA22" s="112"/>
      <c r="BB22" s="140"/>
      <c r="BC22" s="141"/>
      <c r="BD22" s="142"/>
      <c r="BF22" s="155"/>
      <c r="BG22" s="155"/>
      <c r="BH22" s="155"/>
      <c r="BI22" s="155"/>
      <c r="BJ22" s="155"/>
      <c r="BK22" s="155"/>
      <c r="BL22" s="155"/>
      <c r="BM22" s="155"/>
      <c r="BN22" s="155"/>
      <c r="BO22" s="155"/>
      <c r="BP22" s="155"/>
      <c r="BQ22" s="155"/>
      <c r="BR22" s="155"/>
      <c r="BS22" s="155"/>
      <c r="BT22" s="155"/>
      <c r="BU22" s="155"/>
      <c r="BV22" s="155"/>
      <c r="BW22" s="155"/>
      <c r="BX22" s="155"/>
      <c r="BY22" s="155"/>
      <c r="BZ22" s="155"/>
      <c r="CA22" s="155"/>
      <c r="CB22" s="155"/>
      <c r="CC22" s="155"/>
      <c r="CD22" s="155"/>
      <c r="CE22" s="155"/>
      <c r="CF22" s="155"/>
      <c r="CG22" s="155"/>
      <c r="CH22" s="155"/>
      <c r="CI22" s="155"/>
      <c r="CJ22" s="155"/>
    </row>
    <row r="23" spans="1:88" x14ac:dyDescent="0.25">
      <c r="A23" s="207"/>
      <c r="B23" s="166"/>
      <c r="C23" s="167"/>
      <c r="D23" s="168"/>
      <c r="E23" s="188"/>
      <c r="F23" s="188"/>
      <c r="G23" s="188"/>
      <c r="H23" s="188"/>
      <c r="I23" s="101" t="str">
        <f>IF(E23&lt;&gt;"",E23,"")</f>
        <v/>
      </c>
      <c r="J23" s="102" t="str">
        <f>IF(E23&lt;&gt;"",HOUR(E23)+1,"")</f>
        <v/>
      </c>
      <c r="K23" s="102" t="str">
        <f>IF(E23&lt;&gt;"",MINUTE(E23),"")</f>
        <v/>
      </c>
      <c r="L23" s="102" t="str">
        <f>IF(E23&lt;&gt;"",60-K23,"")</f>
        <v/>
      </c>
      <c r="M23" s="189"/>
      <c r="N23" s="189"/>
      <c r="O23" s="189"/>
      <c r="P23" s="189"/>
      <c r="Q23" s="56" t="str">
        <f>IF(M23&lt;&gt;"",M23,"")</f>
        <v/>
      </c>
      <c r="R23" s="57" t="str">
        <f>IF(M23&lt;&gt;"",HOUR(M23),"")</f>
        <v/>
      </c>
      <c r="S23" s="57" t="str">
        <f>IF(M23&lt;&gt;"",MINUTE(M23),"")</f>
        <v/>
      </c>
      <c r="T23" s="61" t="str">
        <f>IF(M23&lt;&gt;"",IF(J23-1=R23,S23-K23,L23+S23),"")</f>
        <v/>
      </c>
      <c r="U23" s="58" t="b">
        <f t="shared" si="2"/>
        <v>0</v>
      </c>
      <c r="V23" s="60"/>
      <c r="W23" s="61" t="str">
        <f>IF(M23&lt;&gt;"",IF(T23&lt;55,T23,IF(T23&lt;61,60,T23-60)),"")</f>
        <v/>
      </c>
      <c r="X23" s="60">
        <f>ROUNDDOWN(T24/60,0)</f>
        <v>0</v>
      </c>
      <c r="Y23" s="60"/>
      <c r="Z23" s="143"/>
      <c r="AA23" s="144"/>
      <c r="AB23" s="145"/>
      <c r="AD23" s="166"/>
      <c r="AE23" s="167"/>
      <c r="AF23" s="168"/>
      <c r="AG23" s="188"/>
      <c r="AH23" s="188"/>
      <c r="AI23" s="188"/>
      <c r="AJ23" s="188"/>
      <c r="AK23" s="101" t="str">
        <f>IF(AG23&lt;&gt;"",AG23,"")</f>
        <v/>
      </c>
      <c r="AL23" s="102" t="str">
        <f>IF(AG23&lt;&gt;"",HOUR(AG23)+1,"")</f>
        <v/>
      </c>
      <c r="AM23" s="102" t="str">
        <f>IF(AG23&lt;&gt;"",MINUTE(AG23),"")</f>
        <v/>
      </c>
      <c r="AN23" s="102" t="str">
        <f>IF(AG23&lt;&gt;"",60-AM23,"")</f>
        <v/>
      </c>
      <c r="AO23" s="189"/>
      <c r="AP23" s="189"/>
      <c r="AQ23" s="189"/>
      <c r="AR23" s="189"/>
      <c r="AS23" s="108" t="str">
        <f>IF(AO23&lt;&gt;"",AO23,"")</f>
        <v/>
      </c>
      <c r="AT23" s="109" t="str">
        <f>IF(AO23&lt;&gt;"",HOUR(AO23),"")</f>
        <v/>
      </c>
      <c r="AU23" s="109" t="str">
        <f>IF(AO23&lt;&gt;"",MINUTE(AO23),"")</f>
        <v/>
      </c>
      <c r="AV23" s="110" t="str">
        <f t="shared" si="0"/>
        <v/>
      </c>
      <c r="AW23" s="111" t="b">
        <f t="shared" si="1"/>
        <v>0</v>
      </c>
      <c r="AX23" s="113"/>
      <c r="AY23" s="110" t="str">
        <f>IF(AO23&lt;&gt;"",IF(AV23&lt;55,AV23,IF(AV23&lt;61,60,AV23-60)),"")</f>
        <v/>
      </c>
      <c r="AZ23" s="113">
        <f>ROUNDDOWN(AV24/60,0)</f>
        <v>0</v>
      </c>
      <c r="BA23" s="113"/>
      <c r="BB23" s="143"/>
      <c r="BC23" s="144"/>
      <c r="BD23" s="145"/>
      <c r="BF23" s="155"/>
      <c r="BG23" s="155"/>
      <c r="BH23" s="155"/>
      <c r="BI23" s="155"/>
      <c r="BJ23" s="155"/>
      <c r="BK23" s="155"/>
      <c r="BL23" s="155"/>
      <c r="BM23" s="155"/>
      <c r="BN23" s="155"/>
      <c r="BO23" s="155"/>
      <c r="BP23" s="155"/>
      <c r="BQ23" s="155"/>
      <c r="BR23" s="155"/>
      <c r="BS23" s="155"/>
      <c r="BT23" s="155"/>
      <c r="BU23" s="155"/>
      <c r="BV23" s="155"/>
      <c r="BW23" s="155"/>
      <c r="BX23" s="155"/>
      <c r="BY23" s="155"/>
      <c r="BZ23" s="155"/>
      <c r="CA23" s="155"/>
      <c r="CB23" s="155"/>
      <c r="CC23" s="155"/>
      <c r="CD23" s="155"/>
      <c r="CE23" s="155"/>
      <c r="CF23" s="155"/>
      <c r="CG23" s="155"/>
      <c r="CH23" s="155"/>
      <c r="CI23" s="155"/>
      <c r="CJ23" s="155"/>
    </row>
    <row r="24" spans="1:88" s="72" customFormat="1" ht="12.75" hidden="1" customHeight="1" x14ac:dyDescent="0.25">
      <c r="A24" s="62"/>
      <c r="B24" s="94"/>
      <c r="C24" s="95"/>
      <c r="D24" s="96"/>
      <c r="E24" s="63"/>
      <c r="F24" s="120"/>
      <c r="G24" s="120"/>
      <c r="H24" s="120"/>
      <c r="I24" s="103"/>
      <c r="J24" s="104"/>
      <c r="K24" s="104"/>
      <c r="L24" s="105"/>
      <c r="M24" s="66"/>
      <c r="N24" s="67"/>
      <c r="O24" s="67"/>
      <c r="P24" s="68"/>
      <c r="Q24" s="114"/>
      <c r="R24" s="115"/>
      <c r="S24" s="115"/>
      <c r="T24" s="121">
        <f>SUM(T21:T23)</f>
        <v>0</v>
      </c>
      <c r="U24" s="111">
        <f>SUM(U21:U23)</f>
        <v>0</v>
      </c>
      <c r="V24" s="116">
        <f>ROUNDDOWN(T24/60+U24,0)</f>
        <v>0</v>
      </c>
      <c r="W24" s="117">
        <f>SUM(W21:W23)</f>
        <v>0</v>
      </c>
      <c r="X24" s="118">
        <f>IF(T24&lt;60,T24,T24-(60*X23))</f>
        <v>0</v>
      </c>
      <c r="Y24" s="119">
        <f>IF(X24="",0,VLOOKUP(X24,calendar!$A$18:$B$28,2))</f>
        <v>0</v>
      </c>
      <c r="Z24" s="69"/>
      <c r="AA24" s="70"/>
      <c r="AB24" s="71"/>
      <c r="AD24" s="94"/>
      <c r="AE24" s="95"/>
      <c r="AF24" s="96"/>
      <c r="AG24" s="63"/>
      <c r="AH24" s="64"/>
      <c r="AI24" s="64"/>
      <c r="AJ24" s="65"/>
      <c r="AK24" s="103"/>
      <c r="AL24" s="104"/>
      <c r="AM24" s="104"/>
      <c r="AN24" s="105"/>
      <c r="AO24" s="66"/>
      <c r="AP24" s="67"/>
      <c r="AQ24" s="67"/>
      <c r="AR24" s="68"/>
      <c r="AS24" s="114"/>
      <c r="AT24" s="115"/>
      <c r="AU24" s="115"/>
      <c r="AV24" s="110">
        <f>SUM(AV21:AV23)</f>
        <v>0</v>
      </c>
      <c r="AW24" s="111">
        <f>SUM(AW21:AW23)</f>
        <v>0</v>
      </c>
      <c r="AX24" s="116">
        <f>ROUNDDOWN(AV24/60+AW24,0)</f>
        <v>0</v>
      </c>
      <c r="AY24" s="117">
        <f>SUM(AY21:AY23)</f>
        <v>0</v>
      </c>
      <c r="AZ24" s="118">
        <f>IF(AV24&lt;60,AV24,AV24-(60*AZ23))</f>
        <v>0</v>
      </c>
      <c r="BA24" s="119">
        <f>IF(AZ24="",0,VLOOKUP(AZ24,calendar!$A$18:$B$28,2))</f>
        <v>0</v>
      </c>
      <c r="BB24" s="69"/>
      <c r="BC24" s="70"/>
      <c r="BD24" s="71"/>
      <c r="BF24" s="155"/>
      <c r="BG24" s="155"/>
      <c r="BH24" s="155"/>
      <c r="BI24" s="155"/>
      <c r="BJ24" s="155"/>
      <c r="BK24" s="155"/>
      <c r="BL24" s="155"/>
      <c r="BM24" s="155"/>
      <c r="BN24" s="155"/>
      <c r="BO24" s="155"/>
      <c r="BP24" s="155"/>
      <c r="BQ24" s="155"/>
      <c r="BR24" s="155"/>
      <c r="BS24" s="155"/>
      <c r="BT24" s="155"/>
      <c r="BU24" s="155"/>
      <c r="BV24" s="155"/>
      <c r="BW24" s="155"/>
      <c r="BX24" s="155"/>
      <c r="BY24" s="155"/>
      <c r="BZ24" s="155"/>
      <c r="CA24" s="155"/>
      <c r="CB24" s="155"/>
      <c r="CC24" s="155"/>
      <c r="CD24" s="155"/>
      <c r="CE24" s="155"/>
      <c r="CF24" s="155"/>
      <c r="CG24" s="155"/>
      <c r="CH24" s="155"/>
      <c r="CI24" s="155"/>
      <c r="CJ24" s="155"/>
    </row>
    <row r="25" spans="1:88" x14ac:dyDescent="0.25">
      <c r="A25" s="211" t="s">
        <v>73</v>
      </c>
      <c r="B25" s="160">
        <f>calendar!$E8</f>
        <v>44441</v>
      </c>
      <c r="C25" s="161"/>
      <c r="D25" s="162"/>
      <c r="E25" s="187"/>
      <c r="F25" s="187"/>
      <c r="G25" s="187"/>
      <c r="H25" s="187"/>
      <c r="I25" s="97" t="str">
        <f>IF(E25&lt;&gt;"",E25,"")</f>
        <v/>
      </c>
      <c r="J25" s="98" t="str">
        <f>IF(E25&lt;&gt;"",HOUR(E25)+1,"")</f>
        <v/>
      </c>
      <c r="K25" s="98" t="str">
        <f>IF(E25&lt;&gt;"",MINUTE(E25),"")</f>
        <v/>
      </c>
      <c r="L25" s="98" t="str">
        <f>IF(E25&lt;&gt;"",60-K25,"")</f>
        <v/>
      </c>
      <c r="M25" s="170"/>
      <c r="N25" s="170"/>
      <c r="O25" s="170"/>
      <c r="P25" s="170"/>
      <c r="Q25" s="56" t="str">
        <f>IF(M25&lt;&gt;"",M25,"")</f>
        <v/>
      </c>
      <c r="R25" s="57" t="str">
        <f>IF(M25&lt;&gt;"",HOUR(M25),"")</f>
        <v/>
      </c>
      <c r="S25" s="57" t="str">
        <f>IF(M25&lt;&gt;"",MINUTE(M25),"")</f>
        <v/>
      </c>
      <c r="T25" s="61" t="str">
        <f t="shared" ref="T25:T35" si="3">IF(M25&lt;&gt;"",IF(J25-1=R25,S25-K25,L25+S25),"")</f>
        <v/>
      </c>
      <c r="U25" s="58" t="b">
        <f t="shared" si="2"/>
        <v>0</v>
      </c>
      <c r="V25" s="58"/>
      <c r="W25" s="61" t="str">
        <f>IF(M25&lt;&gt;"",IF(T25&lt;55,T25,IF(T25&lt;61,60,T25-60)),"")</f>
        <v/>
      </c>
      <c r="X25" s="58"/>
      <c r="Y25" s="58"/>
      <c r="Z25" s="137">
        <f>IF(Y28&gt;=0,V28+Y28,"")</f>
        <v>0</v>
      </c>
      <c r="AA25" s="138"/>
      <c r="AB25" s="139"/>
      <c r="AD25" s="160">
        <f>calendar!$E15</f>
        <v>44448</v>
      </c>
      <c r="AE25" s="161"/>
      <c r="AF25" s="162"/>
      <c r="AG25" s="187"/>
      <c r="AH25" s="187"/>
      <c r="AI25" s="187"/>
      <c r="AJ25" s="187"/>
      <c r="AK25" s="97" t="str">
        <f>IF(AG25&lt;&gt;"",AG25,"")</f>
        <v/>
      </c>
      <c r="AL25" s="98" t="str">
        <f>IF(AG25&lt;&gt;"",HOUR(AG25)+1,"")</f>
        <v/>
      </c>
      <c r="AM25" s="98" t="str">
        <f>IF(AG25&lt;&gt;"",MINUTE(AG25),"")</f>
        <v/>
      </c>
      <c r="AN25" s="98" t="str">
        <f t="shared" ref="AN25:AN31" si="4">IF(AG25&lt;&gt;"",60-AM25,"")</f>
        <v/>
      </c>
      <c r="AO25" s="136"/>
      <c r="AP25" s="136"/>
      <c r="AQ25" s="136"/>
      <c r="AR25" s="136"/>
      <c r="AS25" s="108" t="str">
        <f>IF(AO25&lt;&gt;"",AO25,"")</f>
        <v/>
      </c>
      <c r="AT25" s="109" t="str">
        <f>IF(AO25&lt;&gt;"",HOUR(AO25),"")</f>
        <v/>
      </c>
      <c r="AU25" s="109" t="str">
        <f>IF(AO25&lt;&gt;"",MINUTE(AO25),"")</f>
        <v/>
      </c>
      <c r="AV25" s="110" t="str">
        <f t="shared" si="0"/>
        <v/>
      </c>
      <c r="AW25" s="111" t="b">
        <f t="shared" si="1"/>
        <v>0</v>
      </c>
      <c r="AX25" s="111"/>
      <c r="AY25" s="110" t="str">
        <f>IF(AO25&lt;&gt;"",IF(AV25&lt;55,AV25,IF(AV25&lt;61,60,AV25-60)),"")</f>
        <v/>
      </c>
      <c r="AZ25" s="111"/>
      <c r="BA25" s="111"/>
      <c r="BB25" s="137">
        <f>IF(BA28&gt;=0,AX28+BA28,"")</f>
        <v>0</v>
      </c>
      <c r="BC25" s="138"/>
      <c r="BD25" s="139"/>
      <c r="BF25" s="155"/>
      <c r="BG25" s="155"/>
      <c r="BH25" s="155"/>
      <c r="BI25" s="155"/>
      <c r="BJ25" s="155"/>
      <c r="BK25" s="155"/>
      <c r="BL25" s="155"/>
      <c r="BM25" s="155"/>
      <c r="BN25" s="155"/>
      <c r="BO25" s="155"/>
      <c r="BP25" s="155"/>
      <c r="BQ25" s="155"/>
      <c r="BR25" s="155"/>
      <c r="BS25" s="155"/>
      <c r="BT25" s="155"/>
      <c r="BU25" s="155"/>
      <c r="BV25" s="155"/>
      <c r="BW25" s="155"/>
      <c r="BX25" s="155"/>
      <c r="BY25" s="155"/>
      <c r="BZ25" s="155"/>
      <c r="CA25" s="155"/>
      <c r="CB25" s="155"/>
      <c r="CC25" s="155"/>
      <c r="CD25" s="155"/>
      <c r="CE25" s="155"/>
      <c r="CF25" s="155"/>
      <c r="CG25" s="155"/>
      <c r="CH25" s="155"/>
      <c r="CI25" s="155"/>
      <c r="CJ25" s="155"/>
    </row>
    <row r="26" spans="1:88" x14ac:dyDescent="0.25">
      <c r="A26" s="211"/>
      <c r="B26" s="163"/>
      <c r="C26" s="164"/>
      <c r="D26" s="165"/>
      <c r="E26" s="169"/>
      <c r="F26" s="169"/>
      <c r="G26" s="169"/>
      <c r="H26" s="169"/>
      <c r="I26" s="99" t="str">
        <f>IF(E26&lt;&gt;"",E26,"")</f>
        <v/>
      </c>
      <c r="J26" s="100" t="str">
        <f>IF(E26&lt;&gt;"",HOUR(E26)+1,"")</f>
        <v/>
      </c>
      <c r="K26" s="100" t="str">
        <f>IF(E26&lt;&gt;"",MINUTE(E26),"")</f>
        <v/>
      </c>
      <c r="L26" s="100" t="str">
        <f>IF(E26&lt;&gt;"",60-K26,"")</f>
        <v/>
      </c>
      <c r="M26" s="170"/>
      <c r="N26" s="170"/>
      <c r="O26" s="170"/>
      <c r="P26" s="170"/>
      <c r="Q26" s="56" t="str">
        <f>IF(M26&lt;&gt;"",M26,"")</f>
        <v/>
      </c>
      <c r="R26" s="57" t="str">
        <f>IF(M26&lt;&gt;"",HOUR(M26),"")</f>
        <v/>
      </c>
      <c r="S26" s="57" t="str">
        <f>IF(M26&lt;&gt;"",MINUTE(M26),"")</f>
        <v/>
      </c>
      <c r="T26" s="61" t="str">
        <f t="shared" si="3"/>
        <v/>
      </c>
      <c r="U26" s="58" t="b">
        <f t="shared" si="2"/>
        <v>0</v>
      </c>
      <c r="V26" s="59"/>
      <c r="W26" s="61" t="str">
        <f>IF(M26&lt;&gt;"",IF(T26&lt;55,T26,IF(T26&lt;61,60,T26-60)),"")</f>
        <v/>
      </c>
      <c r="X26" s="59"/>
      <c r="Y26" s="59"/>
      <c r="Z26" s="140"/>
      <c r="AA26" s="141"/>
      <c r="AB26" s="142"/>
      <c r="AD26" s="163"/>
      <c r="AE26" s="164"/>
      <c r="AF26" s="165"/>
      <c r="AG26" s="169"/>
      <c r="AH26" s="169"/>
      <c r="AI26" s="169"/>
      <c r="AJ26" s="169"/>
      <c r="AK26" s="99" t="str">
        <f>IF(AG26&lt;&gt;"",AG26,"")</f>
        <v/>
      </c>
      <c r="AL26" s="100" t="str">
        <f>IF(AG26&lt;&gt;"",HOUR(AG26)+1,"")</f>
        <v/>
      </c>
      <c r="AM26" s="100" t="str">
        <f>IF(AG26&lt;&gt;"",MINUTE(AG26),"")</f>
        <v/>
      </c>
      <c r="AN26" s="100" t="str">
        <f t="shared" si="4"/>
        <v/>
      </c>
      <c r="AO26" s="170"/>
      <c r="AP26" s="170"/>
      <c r="AQ26" s="170"/>
      <c r="AR26" s="170"/>
      <c r="AS26" s="108" t="str">
        <f>IF(AO26&lt;&gt;"",AO26,"")</f>
        <v/>
      </c>
      <c r="AT26" s="109" t="str">
        <f>IF(AO26&lt;&gt;"",HOUR(AO26),"")</f>
        <v/>
      </c>
      <c r="AU26" s="109" t="str">
        <f>IF(AO26&lt;&gt;"",MINUTE(AO26),"")</f>
        <v/>
      </c>
      <c r="AV26" s="110" t="str">
        <f t="shared" si="0"/>
        <v/>
      </c>
      <c r="AW26" s="111" t="b">
        <f t="shared" si="1"/>
        <v>0</v>
      </c>
      <c r="AX26" s="112"/>
      <c r="AY26" s="110" t="str">
        <f>IF(AO26&lt;&gt;"",IF(AV26&lt;55,AV26,IF(AV26&lt;61,60,AV26-60)),"")</f>
        <v/>
      </c>
      <c r="AZ26" s="112"/>
      <c r="BA26" s="112"/>
      <c r="BB26" s="140"/>
      <c r="BC26" s="141"/>
      <c r="BD26" s="142"/>
      <c r="BF26" s="155"/>
      <c r="BG26" s="155"/>
      <c r="BH26" s="155"/>
      <c r="BI26" s="155"/>
      <c r="BJ26" s="155"/>
      <c r="BK26" s="155"/>
      <c r="BL26" s="155"/>
      <c r="BM26" s="155"/>
      <c r="BN26" s="155"/>
      <c r="BO26" s="155"/>
      <c r="BP26" s="155"/>
      <c r="BQ26" s="155"/>
      <c r="BR26" s="155"/>
      <c r="BS26" s="155"/>
      <c r="BT26" s="155"/>
      <c r="BU26" s="155"/>
      <c r="BV26" s="155"/>
      <c r="BW26" s="155"/>
      <c r="BX26" s="155"/>
      <c r="BY26" s="155"/>
      <c r="BZ26" s="155"/>
      <c r="CA26" s="155"/>
      <c r="CB26" s="155"/>
      <c r="CC26" s="155"/>
      <c r="CD26" s="155"/>
      <c r="CE26" s="155"/>
      <c r="CF26" s="155"/>
      <c r="CG26" s="155"/>
      <c r="CH26" s="155"/>
      <c r="CI26" s="155"/>
      <c r="CJ26" s="155"/>
    </row>
    <row r="27" spans="1:88" x14ac:dyDescent="0.25">
      <c r="A27" s="211"/>
      <c r="B27" s="166"/>
      <c r="C27" s="167"/>
      <c r="D27" s="168"/>
      <c r="E27" s="188"/>
      <c r="F27" s="188"/>
      <c r="G27" s="188"/>
      <c r="H27" s="188"/>
      <c r="I27" s="101" t="str">
        <f>IF(E27&lt;&gt;"",E27,"")</f>
        <v/>
      </c>
      <c r="J27" s="102" t="str">
        <f>IF(E27&lt;&gt;"",HOUR(E27)+1,"")</f>
        <v/>
      </c>
      <c r="K27" s="102" t="str">
        <f>IF(E27&lt;&gt;"",MINUTE(E27),"")</f>
        <v/>
      </c>
      <c r="L27" s="102" t="str">
        <f>IF(E27&lt;&gt;"",60-K27,"")</f>
        <v/>
      </c>
      <c r="M27" s="189"/>
      <c r="N27" s="189"/>
      <c r="O27" s="189"/>
      <c r="P27" s="189"/>
      <c r="Q27" s="56" t="str">
        <f>IF(M27&lt;&gt;"",M27,"")</f>
        <v/>
      </c>
      <c r="R27" s="57" t="str">
        <f>IF(M27&lt;&gt;"",HOUR(M27),"")</f>
        <v/>
      </c>
      <c r="S27" s="57" t="str">
        <f>IF(M27&lt;&gt;"",MINUTE(M27),"")</f>
        <v/>
      </c>
      <c r="T27" s="61" t="str">
        <f t="shared" si="3"/>
        <v/>
      </c>
      <c r="U27" s="58" t="b">
        <f t="shared" si="2"/>
        <v>0</v>
      </c>
      <c r="V27" s="60"/>
      <c r="W27" s="61" t="str">
        <f>IF(M27&lt;&gt;"",IF(T27&lt;55,T27,IF(T27&lt;61,60,T27-60)),"")</f>
        <v/>
      </c>
      <c r="X27" s="60">
        <f>ROUNDDOWN(T28/60,0)</f>
        <v>0</v>
      </c>
      <c r="Y27" s="60"/>
      <c r="Z27" s="143"/>
      <c r="AA27" s="144"/>
      <c r="AB27" s="145"/>
      <c r="AD27" s="166"/>
      <c r="AE27" s="167"/>
      <c r="AF27" s="168"/>
      <c r="AG27" s="188"/>
      <c r="AH27" s="188"/>
      <c r="AI27" s="188"/>
      <c r="AJ27" s="188"/>
      <c r="AK27" s="101" t="str">
        <f>IF(AG27&lt;&gt;"",AG27,"")</f>
        <v/>
      </c>
      <c r="AL27" s="102" t="str">
        <f>IF(AG27&lt;&gt;"",HOUR(AG27)+1,"")</f>
        <v/>
      </c>
      <c r="AM27" s="102" t="str">
        <f>IF(AG27&lt;&gt;"",MINUTE(AG27),"")</f>
        <v/>
      </c>
      <c r="AN27" s="102" t="str">
        <f t="shared" si="4"/>
        <v/>
      </c>
      <c r="AO27" s="189"/>
      <c r="AP27" s="189"/>
      <c r="AQ27" s="189"/>
      <c r="AR27" s="189"/>
      <c r="AS27" s="108" t="str">
        <f>IF(AO27&lt;&gt;"",AO27,"")</f>
        <v/>
      </c>
      <c r="AT27" s="109" t="str">
        <f>IF(AO27&lt;&gt;"",HOUR(AO27),"")</f>
        <v/>
      </c>
      <c r="AU27" s="109" t="str">
        <f>IF(AO27&lt;&gt;"",MINUTE(AO27),"")</f>
        <v/>
      </c>
      <c r="AV27" s="110" t="str">
        <f t="shared" si="0"/>
        <v/>
      </c>
      <c r="AW27" s="111" t="b">
        <f t="shared" si="1"/>
        <v>0</v>
      </c>
      <c r="AX27" s="113"/>
      <c r="AY27" s="110" t="str">
        <f>IF(AO27&lt;&gt;"",IF(AV27&lt;55,AV27,IF(AV27&lt;61,60,AV27-60)),"")</f>
        <v/>
      </c>
      <c r="AZ27" s="113">
        <f>ROUNDDOWN(AV28/60,0)</f>
        <v>0</v>
      </c>
      <c r="BA27" s="113"/>
      <c r="BB27" s="143"/>
      <c r="BC27" s="144"/>
      <c r="BD27" s="145"/>
      <c r="BF27" s="155"/>
      <c r="BG27" s="155"/>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row>
    <row r="28" spans="1:88" s="72" customFormat="1" ht="12.75" hidden="1" customHeight="1" x14ac:dyDescent="0.25">
      <c r="A28" s="75"/>
      <c r="B28" s="94"/>
      <c r="C28" s="95"/>
      <c r="D28" s="96"/>
      <c r="E28" s="122"/>
      <c r="F28" s="120"/>
      <c r="G28" s="120"/>
      <c r="H28" s="120"/>
      <c r="I28" s="103"/>
      <c r="J28" s="104"/>
      <c r="K28" s="104"/>
      <c r="L28" s="105"/>
      <c r="M28" s="66"/>
      <c r="N28" s="67"/>
      <c r="O28" s="67"/>
      <c r="P28" s="68"/>
      <c r="Q28" s="114"/>
      <c r="R28" s="115"/>
      <c r="S28" s="115"/>
      <c r="T28" s="110">
        <f>SUM(T25:T27)</f>
        <v>0</v>
      </c>
      <c r="U28" s="111">
        <f>SUM(U25:U27)</f>
        <v>0</v>
      </c>
      <c r="V28" s="116">
        <f>ROUNDDOWN(T28/60+U28,0)</f>
        <v>0</v>
      </c>
      <c r="W28" s="117">
        <f>SUM(W25:W27)</f>
        <v>0</v>
      </c>
      <c r="X28" s="118">
        <f>IF(T28&lt;60,T28,T28-(60*X27))</f>
        <v>0</v>
      </c>
      <c r="Y28" s="119">
        <f>IF(X28="",0,VLOOKUP(X28,calendar!$A$18:$B$28,2))</f>
        <v>0</v>
      </c>
      <c r="Z28" s="69"/>
      <c r="AA28" s="70"/>
      <c r="AB28" s="71"/>
      <c r="AD28" s="94"/>
      <c r="AE28" s="95"/>
      <c r="AF28" s="96"/>
      <c r="AG28" s="63"/>
      <c r="AH28" s="64"/>
      <c r="AI28" s="64"/>
      <c r="AJ28" s="65"/>
      <c r="AK28" s="103"/>
      <c r="AL28" s="104"/>
      <c r="AM28" s="104"/>
      <c r="AN28" s="104" t="str">
        <f t="shared" si="4"/>
        <v/>
      </c>
      <c r="AO28" s="66"/>
      <c r="AP28" s="67"/>
      <c r="AQ28" s="67"/>
      <c r="AR28" s="68"/>
      <c r="AS28" s="114"/>
      <c r="AT28" s="115"/>
      <c r="AU28" s="115"/>
      <c r="AV28" s="110">
        <f>SUM(AV25:AV27)</f>
        <v>0</v>
      </c>
      <c r="AW28" s="111">
        <f>SUM(AW25:AW27)</f>
        <v>0</v>
      </c>
      <c r="AX28" s="116">
        <f>ROUNDDOWN(AV28/60+AW28,0)</f>
        <v>0</v>
      </c>
      <c r="AY28" s="117">
        <f>SUM(AY25:AY27)</f>
        <v>0</v>
      </c>
      <c r="AZ28" s="118">
        <f>IF(AV28&lt;60,AV28,AV28-(60*AZ27))</f>
        <v>0</v>
      </c>
      <c r="BA28" s="119">
        <f>IF(AZ28="",0,VLOOKUP(AZ28,calendar!$A$18:$B$28,2))</f>
        <v>0</v>
      </c>
      <c r="BB28" s="69"/>
      <c r="BC28" s="70"/>
      <c r="BD28" s="71"/>
      <c r="BF28" s="155"/>
      <c r="BG28" s="155"/>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155"/>
      <c r="CH28" s="155"/>
      <c r="CI28" s="155"/>
      <c r="CJ28" s="155"/>
    </row>
    <row r="29" spans="1:88" x14ac:dyDescent="0.25">
      <c r="A29" s="207" t="s">
        <v>79</v>
      </c>
      <c r="B29" s="160">
        <f>calendar!$E9</f>
        <v>44442</v>
      </c>
      <c r="C29" s="161"/>
      <c r="D29" s="162"/>
      <c r="E29" s="187"/>
      <c r="F29" s="187"/>
      <c r="G29" s="187"/>
      <c r="H29" s="187"/>
      <c r="I29" s="97" t="str">
        <f>IF(E29&lt;&gt;"",E29,"")</f>
        <v/>
      </c>
      <c r="J29" s="98" t="str">
        <f>IF(E29&lt;&gt;"",HOUR(E29)+1,"")</f>
        <v/>
      </c>
      <c r="K29" s="98" t="str">
        <f>IF(E29&lt;&gt;"",MINUTE(E29),"")</f>
        <v/>
      </c>
      <c r="L29" s="98" t="str">
        <f>IF(E29&lt;&gt;"",60-K29,"")</f>
        <v/>
      </c>
      <c r="M29" s="170"/>
      <c r="N29" s="170"/>
      <c r="O29" s="170"/>
      <c r="P29" s="170"/>
      <c r="Q29" s="56" t="str">
        <f>IF(M29&lt;&gt;"",M29,"")</f>
        <v/>
      </c>
      <c r="R29" s="57" t="str">
        <f>IF(M29&lt;&gt;"",HOUR(M29),"")</f>
        <v/>
      </c>
      <c r="S29" s="57" t="str">
        <f>IF(M29&lt;&gt;"",MINUTE(M29),"")</f>
        <v/>
      </c>
      <c r="T29" s="61" t="str">
        <f t="shared" si="3"/>
        <v/>
      </c>
      <c r="U29" s="58" t="b">
        <f t="shared" si="2"/>
        <v>0</v>
      </c>
      <c r="V29" s="58"/>
      <c r="W29" s="61" t="str">
        <f>IF(M29&lt;&gt;"",IF(T29&lt;55,T29,IF(T29&lt;61,60,T29-60)),"")</f>
        <v/>
      </c>
      <c r="X29" s="58"/>
      <c r="Y29" s="58"/>
      <c r="Z29" s="137">
        <f>IF(Y32&gt;=0,V32+Y32,"")</f>
        <v>0</v>
      </c>
      <c r="AA29" s="138"/>
      <c r="AB29" s="139"/>
      <c r="AD29" s="160">
        <f>calendar!$E16</f>
        <v>44449</v>
      </c>
      <c r="AE29" s="161"/>
      <c r="AF29" s="162"/>
      <c r="AG29" s="187"/>
      <c r="AH29" s="187"/>
      <c r="AI29" s="187"/>
      <c r="AJ29" s="187"/>
      <c r="AK29" s="97" t="str">
        <f>IF(AG29&lt;&gt;"",AG29,"")</f>
        <v/>
      </c>
      <c r="AL29" s="98" t="str">
        <f>IF(AG29&lt;&gt;"",HOUR(AG29)+1,"")</f>
        <v/>
      </c>
      <c r="AM29" s="98" t="str">
        <f>IF(AG29&lt;&gt;"",MINUTE(AG29),"")</f>
        <v/>
      </c>
      <c r="AN29" s="98" t="str">
        <f t="shared" si="4"/>
        <v/>
      </c>
      <c r="AO29" s="136"/>
      <c r="AP29" s="136"/>
      <c r="AQ29" s="136"/>
      <c r="AR29" s="136"/>
      <c r="AS29" s="108" t="str">
        <f>IF(AO29&lt;&gt;"",AO29,"")</f>
        <v/>
      </c>
      <c r="AT29" s="109" t="str">
        <f>IF(AO29&lt;&gt;"",HOUR(AO29),"")</f>
        <v/>
      </c>
      <c r="AU29" s="109" t="str">
        <f>IF(AO29&lt;&gt;"",MINUTE(AO29),"")</f>
        <v/>
      </c>
      <c r="AV29" s="110" t="str">
        <f t="shared" si="0"/>
        <v/>
      </c>
      <c r="AW29" s="111" t="b">
        <f t="shared" si="1"/>
        <v>0</v>
      </c>
      <c r="AX29" s="111"/>
      <c r="AY29" s="110" t="str">
        <f>IF(AO29&lt;&gt;"",IF(AV29&lt;55,AV29,IF(AV29&lt;61,60,AV29-60)),"")</f>
        <v/>
      </c>
      <c r="AZ29" s="111"/>
      <c r="BA29" s="111"/>
      <c r="BB29" s="137">
        <f>IF(BA32&gt;=0,AX32+BA32,"")</f>
        <v>0</v>
      </c>
      <c r="BC29" s="138"/>
      <c r="BD29" s="139"/>
      <c r="BF29" s="155"/>
      <c r="BG29" s="155"/>
      <c r="BH29" s="155"/>
      <c r="BI29" s="155"/>
      <c r="BJ29" s="155"/>
      <c r="BK29" s="155"/>
      <c r="BL29" s="155"/>
      <c r="BM29" s="155"/>
      <c r="BN29" s="155"/>
      <c r="BO29" s="155"/>
      <c r="BP29" s="155"/>
      <c r="BQ29" s="155"/>
      <c r="BR29" s="155"/>
      <c r="BS29" s="155"/>
      <c r="BT29" s="155"/>
      <c r="BU29" s="155"/>
      <c r="BV29" s="155"/>
      <c r="BW29" s="155"/>
      <c r="BX29" s="155"/>
      <c r="BY29" s="155"/>
      <c r="BZ29" s="155"/>
      <c r="CA29" s="155"/>
      <c r="CB29" s="155"/>
      <c r="CC29" s="155"/>
      <c r="CD29" s="155"/>
      <c r="CE29" s="155"/>
      <c r="CF29" s="155"/>
      <c r="CG29" s="155"/>
      <c r="CH29" s="155"/>
      <c r="CI29" s="155"/>
      <c r="CJ29" s="155"/>
    </row>
    <row r="30" spans="1:88" x14ac:dyDescent="0.25">
      <c r="A30" s="207"/>
      <c r="B30" s="163"/>
      <c r="C30" s="164"/>
      <c r="D30" s="165"/>
      <c r="E30" s="169"/>
      <c r="F30" s="169"/>
      <c r="G30" s="169"/>
      <c r="H30" s="169"/>
      <c r="I30" s="99" t="str">
        <f>IF(E30&lt;&gt;"",E30,"")</f>
        <v/>
      </c>
      <c r="J30" s="100" t="str">
        <f>IF(E30&lt;&gt;"",HOUR(E30)+1,"")</f>
        <v/>
      </c>
      <c r="K30" s="100" t="str">
        <f>IF(E30&lt;&gt;"",MINUTE(E30),"")</f>
        <v/>
      </c>
      <c r="L30" s="100" t="str">
        <f>IF(E30&lt;&gt;"",60-K30,"")</f>
        <v/>
      </c>
      <c r="M30" s="170"/>
      <c r="N30" s="170"/>
      <c r="O30" s="170"/>
      <c r="P30" s="170"/>
      <c r="Q30" s="56" t="str">
        <f>IF(M30&lt;&gt;"",M30,"")</f>
        <v/>
      </c>
      <c r="R30" s="57" t="str">
        <f>IF(M30&lt;&gt;"",HOUR(M30),"")</f>
        <v/>
      </c>
      <c r="S30" s="57" t="str">
        <f>IF(M30&lt;&gt;"",MINUTE(M30),"")</f>
        <v/>
      </c>
      <c r="T30" s="61" t="str">
        <f t="shared" si="3"/>
        <v/>
      </c>
      <c r="U30" s="58" t="b">
        <f t="shared" si="2"/>
        <v>0</v>
      </c>
      <c r="V30" s="59"/>
      <c r="W30" s="61" t="str">
        <f>IF(M30&lt;&gt;"",IF(T30&lt;55,T30,IF(T30&lt;61,60,T30-60)),"")</f>
        <v/>
      </c>
      <c r="X30" s="59"/>
      <c r="Y30" s="59"/>
      <c r="Z30" s="140"/>
      <c r="AA30" s="141"/>
      <c r="AB30" s="142"/>
      <c r="AD30" s="163"/>
      <c r="AE30" s="164"/>
      <c r="AF30" s="165"/>
      <c r="AG30" s="169"/>
      <c r="AH30" s="169"/>
      <c r="AI30" s="169"/>
      <c r="AJ30" s="169"/>
      <c r="AK30" s="99" t="str">
        <f>IF(AG30&lt;&gt;"",AG30,"")</f>
        <v/>
      </c>
      <c r="AL30" s="100" t="str">
        <f>IF(AG30&lt;&gt;"",HOUR(AG30)+1,"")</f>
        <v/>
      </c>
      <c r="AM30" s="100" t="str">
        <f>IF(AG30&lt;&gt;"",MINUTE(AG30),"")</f>
        <v/>
      </c>
      <c r="AN30" s="100" t="str">
        <f t="shared" si="4"/>
        <v/>
      </c>
      <c r="AO30" s="170"/>
      <c r="AP30" s="170"/>
      <c r="AQ30" s="170"/>
      <c r="AR30" s="170"/>
      <c r="AS30" s="108" t="str">
        <f>IF(AO30&lt;&gt;"",AO30,"")</f>
        <v/>
      </c>
      <c r="AT30" s="109" t="str">
        <f>IF(AO30&lt;&gt;"",HOUR(AO30),"")</f>
        <v/>
      </c>
      <c r="AU30" s="109" t="str">
        <f>IF(AO30&lt;&gt;"",MINUTE(AO30),"")</f>
        <v/>
      </c>
      <c r="AV30" s="110" t="str">
        <f t="shared" si="0"/>
        <v/>
      </c>
      <c r="AW30" s="111" t="b">
        <f t="shared" si="1"/>
        <v>0</v>
      </c>
      <c r="AX30" s="112"/>
      <c r="AY30" s="110" t="str">
        <f>IF(AO30&lt;&gt;"",IF(AV30&lt;55,AV30,IF(AV30&lt;61,60,AV30-60)),"")</f>
        <v/>
      </c>
      <c r="AZ30" s="112"/>
      <c r="BA30" s="112"/>
      <c r="BB30" s="140"/>
      <c r="BC30" s="141"/>
      <c r="BD30" s="142"/>
      <c r="BF30" s="156"/>
      <c r="BG30" s="156"/>
      <c r="BH30" s="156"/>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row>
    <row r="31" spans="1:88" x14ac:dyDescent="0.25">
      <c r="A31" s="207"/>
      <c r="B31" s="166"/>
      <c r="C31" s="167"/>
      <c r="D31" s="168"/>
      <c r="E31" s="188"/>
      <c r="F31" s="188"/>
      <c r="G31" s="188"/>
      <c r="H31" s="188"/>
      <c r="I31" s="101" t="str">
        <f>IF(E31&lt;&gt;"",E31,"")</f>
        <v/>
      </c>
      <c r="J31" s="102" t="str">
        <f>IF(E31&lt;&gt;"",HOUR(E31)+1,"")</f>
        <v/>
      </c>
      <c r="K31" s="102" t="str">
        <f>IF(E31&lt;&gt;"",MINUTE(E31),"")</f>
        <v/>
      </c>
      <c r="L31" s="102" t="str">
        <f>IF(E31&lt;&gt;"",60-K31,"")</f>
        <v/>
      </c>
      <c r="M31" s="189"/>
      <c r="N31" s="189"/>
      <c r="O31" s="189"/>
      <c r="P31" s="189"/>
      <c r="Q31" s="56" t="str">
        <f>IF(M31&lt;&gt;"",M31,"")</f>
        <v/>
      </c>
      <c r="R31" s="57" t="str">
        <f>IF(M31&lt;&gt;"",HOUR(M31),"")</f>
        <v/>
      </c>
      <c r="S31" s="57" t="str">
        <f>IF(M31&lt;&gt;"",MINUTE(M31),"")</f>
        <v/>
      </c>
      <c r="T31" s="61" t="str">
        <f t="shared" si="3"/>
        <v/>
      </c>
      <c r="U31" s="58" t="b">
        <f t="shared" si="2"/>
        <v>0</v>
      </c>
      <c r="V31" s="60"/>
      <c r="W31" s="61" t="str">
        <f>IF(M31&lt;&gt;"",IF(T31&lt;55,T31,IF(T31&lt;61,60,T31-60)),"")</f>
        <v/>
      </c>
      <c r="X31" s="60">
        <f>ROUNDDOWN(T32/60,0)</f>
        <v>0</v>
      </c>
      <c r="Y31" s="60"/>
      <c r="Z31" s="143"/>
      <c r="AA31" s="144"/>
      <c r="AB31" s="145"/>
      <c r="AD31" s="166"/>
      <c r="AE31" s="167"/>
      <c r="AF31" s="168"/>
      <c r="AG31" s="188"/>
      <c r="AH31" s="188"/>
      <c r="AI31" s="188"/>
      <c r="AJ31" s="188"/>
      <c r="AK31" s="101" t="str">
        <f>IF(AG31&lt;&gt;"",AG31,"")</f>
        <v/>
      </c>
      <c r="AL31" s="102" t="str">
        <f>IF(AG31&lt;&gt;"",HOUR(AG31)+1,"")</f>
        <v/>
      </c>
      <c r="AM31" s="102" t="str">
        <f>IF(AG31&lt;&gt;"",MINUTE(AG31),"")</f>
        <v/>
      </c>
      <c r="AN31" s="102" t="str">
        <f t="shared" si="4"/>
        <v/>
      </c>
      <c r="AO31" s="189"/>
      <c r="AP31" s="189"/>
      <c r="AQ31" s="189"/>
      <c r="AR31" s="189"/>
      <c r="AS31" s="108" t="str">
        <f>IF(AO31&lt;&gt;"",AO31,"")</f>
        <v/>
      </c>
      <c r="AT31" s="109" t="str">
        <f>IF(AO31&lt;&gt;"",HOUR(AO31),"")</f>
        <v/>
      </c>
      <c r="AU31" s="109" t="str">
        <f>IF(AO31&lt;&gt;"",MINUTE(AO31),"")</f>
        <v/>
      </c>
      <c r="AV31" s="110" t="str">
        <f t="shared" si="0"/>
        <v/>
      </c>
      <c r="AW31" s="111" t="b">
        <f t="shared" si="1"/>
        <v>0</v>
      </c>
      <c r="AX31" s="113"/>
      <c r="AY31" s="110" t="str">
        <f>IF(AO31&lt;&gt;"",IF(AV31&lt;55,AV31,IF(AV31&lt;61,60,AV31-60)),"")</f>
        <v/>
      </c>
      <c r="AZ31" s="113">
        <f>ROUNDDOWN(AV32/60,0)</f>
        <v>0</v>
      </c>
      <c r="BA31" s="113"/>
      <c r="BB31" s="143"/>
      <c r="BC31" s="144"/>
      <c r="BD31" s="145"/>
      <c r="BF31" s="43" t="s">
        <v>80</v>
      </c>
      <c r="BG31" s="129"/>
      <c r="BH31" s="129"/>
      <c r="BI31" s="129"/>
      <c r="BJ31" s="129"/>
      <c r="BK31" s="129"/>
      <c r="BL31" s="129"/>
      <c r="BM31" s="129"/>
      <c r="BN31" s="129"/>
      <c r="BO31" s="129"/>
      <c r="BP31" s="129"/>
      <c r="BQ31" s="129"/>
      <c r="BR31" s="129"/>
      <c r="BS31" s="129"/>
      <c r="BT31" s="129"/>
      <c r="BU31" s="129"/>
      <c r="BV31" s="129"/>
      <c r="BW31" s="129"/>
      <c r="BX31" s="129"/>
      <c r="BY31" s="129"/>
      <c r="BZ31" s="129"/>
      <c r="CA31" s="129"/>
      <c r="CB31" s="129"/>
      <c r="CC31" s="129"/>
      <c r="CD31" s="129"/>
      <c r="CE31" s="129"/>
      <c r="CF31" s="129"/>
      <c r="CG31" s="129"/>
      <c r="CH31" s="129"/>
      <c r="CI31" s="129"/>
      <c r="CJ31" s="129"/>
    </row>
    <row r="32" spans="1:88" s="72" customFormat="1" hidden="1" x14ac:dyDescent="0.25">
      <c r="A32" s="62"/>
      <c r="B32" s="94"/>
      <c r="C32" s="95"/>
      <c r="D32" s="96"/>
      <c r="E32" s="122"/>
      <c r="F32" s="120"/>
      <c r="G32" s="120"/>
      <c r="H32" s="120"/>
      <c r="I32" s="103"/>
      <c r="J32" s="104"/>
      <c r="K32" s="104"/>
      <c r="L32" s="105"/>
      <c r="M32" s="66"/>
      <c r="N32" s="67"/>
      <c r="O32" s="67"/>
      <c r="P32" s="68"/>
      <c r="Q32" s="114"/>
      <c r="R32" s="115"/>
      <c r="S32" s="115"/>
      <c r="T32" s="110">
        <f>SUM(T29:T31)</f>
        <v>0</v>
      </c>
      <c r="U32" s="111">
        <f>SUM(U29:U31)</f>
        <v>0</v>
      </c>
      <c r="V32" s="116">
        <f>ROUNDDOWN(T32/60+U32,0)</f>
        <v>0</v>
      </c>
      <c r="W32" s="117">
        <f>SUM(W29:W31)</f>
        <v>0</v>
      </c>
      <c r="X32" s="118">
        <f>IF(T32&lt;60,T32,T32-(60*X31))</f>
        <v>0</v>
      </c>
      <c r="Y32" s="119">
        <f>IF(X32="",0,VLOOKUP(X32,calendar!$A$18:$B$28,2))</f>
        <v>0</v>
      </c>
      <c r="Z32" s="123"/>
      <c r="AA32" s="124"/>
      <c r="AB32" s="125"/>
      <c r="AD32" s="94"/>
      <c r="AE32" s="95"/>
      <c r="AF32" s="96"/>
      <c r="AG32" s="63"/>
      <c r="AH32" s="64"/>
      <c r="AI32" s="64"/>
      <c r="AJ32" s="65"/>
      <c r="AK32" s="103"/>
      <c r="AL32" s="104"/>
      <c r="AM32" s="104"/>
      <c r="AN32" s="105"/>
      <c r="AO32" s="66"/>
      <c r="AP32" s="67"/>
      <c r="AQ32" s="67"/>
      <c r="AR32" s="68"/>
      <c r="AS32" s="114"/>
      <c r="AT32" s="115"/>
      <c r="AU32" s="115"/>
      <c r="AV32" s="110">
        <f>SUM(AV29:AV31)</f>
        <v>0</v>
      </c>
      <c r="AW32" s="111">
        <f>SUM(AW29:AW31)</f>
        <v>0</v>
      </c>
      <c r="AX32" s="116">
        <f>ROUNDDOWN(AV32/60+AW32,0)</f>
        <v>0</v>
      </c>
      <c r="AY32" s="117">
        <f>SUM(AY29:AY31)</f>
        <v>0</v>
      </c>
      <c r="AZ32" s="118">
        <f>IF(AV32&lt;60,AV32,AV32-(60*AZ31))</f>
        <v>0</v>
      </c>
      <c r="BA32" s="119">
        <f>IF(AZ32="",0,VLOOKUP(AZ32,calendar!$A$18:$B$28,2))</f>
        <v>0</v>
      </c>
      <c r="BB32" s="69"/>
      <c r="BC32" s="70"/>
      <c r="BD32" s="71"/>
      <c r="BF32" s="73"/>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row>
    <row r="33" spans="1:88" x14ac:dyDescent="0.25">
      <c r="A33" s="207" t="s">
        <v>66</v>
      </c>
      <c r="B33" s="160">
        <f>calendar!$E10</f>
        <v>44443</v>
      </c>
      <c r="C33" s="161"/>
      <c r="D33" s="162"/>
      <c r="E33" s="187"/>
      <c r="F33" s="187"/>
      <c r="G33" s="187"/>
      <c r="H33" s="187"/>
      <c r="I33" s="97" t="str">
        <f>IF(E33&lt;&gt;"",E33,"")</f>
        <v/>
      </c>
      <c r="J33" s="98" t="str">
        <f>IF(E33&lt;&gt;"",HOUR(E33)+1,"")</f>
        <v/>
      </c>
      <c r="K33" s="98" t="str">
        <f>IF(E33&lt;&gt;"",MINUTE(E33),"")</f>
        <v/>
      </c>
      <c r="L33" s="98" t="str">
        <f>IF(E33&lt;&gt;"",60-K33,"")</f>
        <v/>
      </c>
      <c r="M33" s="170"/>
      <c r="N33" s="170"/>
      <c r="O33" s="170"/>
      <c r="P33" s="170"/>
      <c r="Q33" s="56" t="str">
        <f>IF(M33&lt;&gt;"",M33,"")</f>
        <v/>
      </c>
      <c r="R33" s="57" t="str">
        <f>IF(M33&lt;&gt;"",HOUR(M33),"")</f>
        <v/>
      </c>
      <c r="S33" s="57" t="str">
        <f>IF(M33&lt;&gt;"",MINUTE(M33),"")</f>
        <v/>
      </c>
      <c r="T33" s="61" t="str">
        <f t="shared" si="3"/>
        <v/>
      </c>
      <c r="U33" s="58" t="b">
        <f t="shared" si="2"/>
        <v>0</v>
      </c>
      <c r="V33" s="58"/>
      <c r="W33" s="61" t="str">
        <f>IF(M33&lt;&gt;"",IF(T33&lt;55,T33,IF(T33&lt;61,60,T33-60)),"")</f>
        <v/>
      </c>
      <c r="X33" s="58"/>
      <c r="Y33" s="58"/>
      <c r="Z33" s="137">
        <f>IF(Y36&gt;=0,V36+Y36,"")</f>
        <v>0</v>
      </c>
      <c r="AA33" s="138"/>
      <c r="AB33" s="139"/>
      <c r="AD33" s="160">
        <f>calendar!$E17</f>
        <v>44450</v>
      </c>
      <c r="AE33" s="161"/>
      <c r="AF33" s="162"/>
      <c r="AG33" s="187"/>
      <c r="AH33" s="187"/>
      <c r="AI33" s="187"/>
      <c r="AJ33" s="187"/>
      <c r="AK33" s="97" t="str">
        <f>IF(AG33&lt;&gt;"",AG33,"")</f>
        <v/>
      </c>
      <c r="AL33" s="98" t="str">
        <f>IF(AG33&lt;&gt;"",HOUR(AG33)+1,"")</f>
        <v/>
      </c>
      <c r="AM33" s="98" t="str">
        <f>IF(AG33&lt;&gt;"",MINUTE(AG33),"")</f>
        <v/>
      </c>
      <c r="AN33" s="98" t="str">
        <f>IF(AG33&lt;&gt;"",60-AM33,"")</f>
        <v/>
      </c>
      <c r="AO33" s="136"/>
      <c r="AP33" s="136"/>
      <c r="AQ33" s="136"/>
      <c r="AR33" s="136"/>
      <c r="AS33" s="108" t="str">
        <f>IF(AO33&lt;&gt;"",AO33,"")</f>
        <v/>
      </c>
      <c r="AT33" s="109" t="str">
        <f>IF(AO33&lt;&gt;"",HOUR(AO33),"")</f>
        <v/>
      </c>
      <c r="AU33" s="109" t="str">
        <f>IF(AO33&lt;&gt;"",MINUTE(AO33),"")</f>
        <v/>
      </c>
      <c r="AV33" s="110" t="str">
        <f t="shared" si="0"/>
        <v/>
      </c>
      <c r="AW33" s="111" t="b">
        <f t="shared" si="1"/>
        <v>0</v>
      </c>
      <c r="AX33" s="111"/>
      <c r="AY33" s="110" t="str">
        <f>IF(AO33&lt;&gt;"",IF(AV33&lt;55,AV33,IF(AV33&lt;61,60,AV33-60)),"")</f>
        <v/>
      </c>
      <c r="AZ33" s="111"/>
      <c r="BA33" s="111"/>
      <c r="BB33" s="137">
        <f>IF(BA36&gt;=0,AX36+BA36,"")</f>
        <v>0</v>
      </c>
      <c r="BC33" s="138"/>
      <c r="BD33" s="139"/>
      <c r="BF33" s="147" t="s">
        <v>81</v>
      </c>
      <c r="BG33" s="147"/>
      <c r="BH33" s="147"/>
      <c r="BI33" s="147"/>
      <c r="BJ33" s="147"/>
      <c r="BK33" s="147"/>
      <c r="BL33" s="147"/>
      <c r="BM33" s="147"/>
      <c r="BN33" s="147"/>
      <c r="BO33" s="147"/>
      <c r="BP33" s="147"/>
      <c r="BQ33" s="147"/>
      <c r="BR33" s="147"/>
      <c r="BS33" s="147"/>
      <c r="BT33" s="147"/>
      <c r="BU33" s="147"/>
      <c r="BV33" s="147"/>
      <c r="BW33" s="147"/>
      <c r="BX33" s="147"/>
      <c r="BY33" s="147"/>
      <c r="BZ33" s="147"/>
      <c r="CA33" s="147"/>
      <c r="CB33" s="147"/>
      <c r="CC33" s="147"/>
      <c r="CD33" s="147"/>
      <c r="CE33" s="147"/>
      <c r="CF33" s="147"/>
      <c r="CG33" s="147"/>
      <c r="CH33" s="147"/>
      <c r="CI33" s="147"/>
      <c r="CJ33" s="147"/>
    </row>
    <row r="34" spans="1:88" x14ac:dyDescent="0.25">
      <c r="A34" s="207"/>
      <c r="B34" s="163"/>
      <c r="C34" s="164"/>
      <c r="D34" s="165"/>
      <c r="E34" s="169"/>
      <c r="F34" s="169"/>
      <c r="G34" s="169"/>
      <c r="H34" s="169"/>
      <c r="I34" s="99" t="str">
        <f>IF(E34&lt;&gt;"",E34,"")</f>
        <v/>
      </c>
      <c r="J34" s="100" t="str">
        <f>IF(E34&lt;&gt;"",HOUR(E34)+1,"")</f>
        <v/>
      </c>
      <c r="K34" s="100" t="str">
        <f>IF(E34&lt;&gt;"",MINUTE(E34),"")</f>
        <v/>
      </c>
      <c r="L34" s="100" t="str">
        <f>IF(E34&lt;&gt;"",60-K34,"")</f>
        <v/>
      </c>
      <c r="M34" s="170"/>
      <c r="N34" s="170"/>
      <c r="O34" s="170"/>
      <c r="P34" s="170"/>
      <c r="Q34" s="56" t="str">
        <f>IF(M34&lt;&gt;"",M34,"")</f>
        <v/>
      </c>
      <c r="R34" s="57" t="str">
        <f>IF(M34&lt;&gt;"",HOUR(M34),"")</f>
        <v/>
      </c>
      <c r="S34" s="57" t="str">
        <f>IF(M34&lt;&gt;"",MINUTE(M34),"")</f>
        <v/>
      </c>
      <c r="T34" s="61" t="str">
        <f t="shared" si="3"/>
        <v/>
      </c>
      <c r="U34" s="58" t="b">
        <f t="shared" si="2"/>
        <v>0</v>
      </c>
      <c r="V34" s="59"/>
      <c r="W34" s="61" t="str">
        <f>IF(M34&lt;&gt;"",IF(T34&lt;55,T34,IF(T34&lt;61,60,T34-60)),"")</f>
        <v/>
      </c>
      <c r="X34" s="59"/>
      <c r="Y34" s="59"/>
      <c r="Z34" s="140"/>
      <c r="AA34" s="141"/>
      <c r="AB34" s="142"/>
      <c r="AD34" s="163"/>
      <c r="AE34" s="164"/>
      <c r="AF34" s="165"/>
      <c r="AG34" s="169"/>
      <c r="AH34" s="169"/>
      <c r="AI34" s="169"/>
      <c r="AJ34" s="169"/>
      <c r="AK34" s="99" t="str">
        <f>IF(AG34&lt;&gt;"",AG34,"")</f>
        <v/>
      </c>
      <c r="AL34" s="100" t="str">
        <f>IF(AG34&lt;&gt;"",HOUR(AG34)+1,"")</f>
        <v/>
      </c>
      <c r="AM34" s="100" t="str">
        <f>IF(AG34&lt;&gt;"",MINUTE(AG34),"")</f>
        <v/>
      </c>
      <c r="AN34" s="100" t="str">
        <f>IF(AG34&lt;&gt;"",60-AM34,"")</f>
        <v/>
      </c>
      <c r="AO34" s="170"/>
      <c r="AP34" s="170"/>
      <c r="AQ34" s="170"/>
      <c r="AR34" s="170"/>
      <c r="AS34" s="108" t="str">
        <f>IF(AO34&lt;&gt;"",AO34,"")</f>
        <v/>
      </c>
      <c r="AT34" s="109" t="str">
        <f>IF(AO34&lt;&gt;"",HOUR(AO34),"")</f>
        <v/>
      </c>
      <c r="AU34" s="109" t="str">
        <f>IF(AO34&lt;&gt;"",MINUTE(AO34),"")</f>
        <v/>
      </c>
      <c r="AV34" s="110" t="str">
        <f t="shared" si="0"/>
        <v/>
      </c>
      <c r="AW34" s="111" t="b">
        <f t="shared" si="1"/>
        <v>0</v>
      </c>
      <c r="AX34" s="112"/>
      <c r="AY34" s="110" t="str">
        <f>IF(AO34&lt;&gt;"",IF(AV34&lt;55,AV34,IF(AV34&lt;61,60,AV34-60)),"")</f>
        <v/>
      </c>
      <c r="AZ34" s="112"/>
      <c r="BA34" s="112"/>
      <c r="BB34" s="140"/>
      <c r="BC34" s="141"/>
      <c r="BD34" s="142"/>
      <c r="BF34" s="147"/>
      <c r="BG34" s="147"/>
      <c r="BH34" s="147"/>
      <c r="BI34" s="147"/>
      <c r="BJ34" s="147"/>
      <c r="BK34" s="147"/>
      <c r="BL34" s="147"/>
      <c r="BM34" s="147"/>
      <c r="BN34" s="147"/>
      <c r="BO34" s="147"/>
      <c r="BP34" s="147"/>
      <c r="BQ34" s="147"/>
      <c r="BR34" s="147"/>
      <c r="BS34" s="147"/>
      <c r="BT34" s="147"/>
      <c r="BU34" s="147"/>
      <c r="BV34" s="147"/>
      <c r="BW34" s="147"/>
      <c r="BX34" s="147"/>
      <c r="BY34" s="147"/>
      <c r="BZ34" s="147"/>
      <c r="CA34" s="147"/>
      <c r="CB34" s="147"/>
      <c r="CC34" s="147"/>
      <c r="CD34" s="147"/>
      <c r="CE34" s="147"/>
      <c r="CF34" s="147"/>
      <c r="CG34" s="147"/>
      <c r="CH34" s="147"/>
      <c r="CI34" s="147"/>
      <c r="CJ34" s="147"/>
    </row>
    <row r="35" spans="1:88" ht="13.5" customHeight="1" x14ac:dyDescent="0.25">
      <c r="A35" s="207"/>
      <c r="B35" s="166"/>
      <c r="C35" s="167"/>
      <c r="D35" s="168"/>
      <c r="E35" s="188"/>
      <c r="F35" s="188"/>
      <c r="G35" s="188"/>
      <c r="H35" s="188"/>
      <c r="I35" s="101" t="str">
        <f>IF(E35&lt;&gt;"",E35,"")</f>
        <v/>
      </c>
      <c r="J35" s="102" t="str">
        <f>IF(E35&lt;&gt;"",HOUR(E35)+1,"")</f>
        <v/>
      </c>
      <c r="K35" s="102" t="str">
        <f>IF(E35&lt;&gt;"",MINUTE(E35),"")</f>
        <v/>
      </c>
      <c r="L35" s="102" t="str">
        <f>IF(E35&lt;&gt;"",60-K35,"")</f>
        <v/>
      </c>
      <c r="M35" s="189"/>
      <c r="N35" s="189"/>
      <c r="O35" s="189"/>
      <c r="P35" s="189"/>
      <c r="Q35" s="56" t="str">
        <f>IF(M35&lt;&gt;"",M35,"")</f>
        <v/>
      </c>
      <c r="R35" s="57" t="str">
        <f>IF(M35&lt;&gt;"",HOUR(M35),"")</f>
        <v/>
      </c>
      <c r="S35" s="57" t="str">
        <f>IF(M35&lt;&gt;"",MINUTE(M35),"")</f>
        <v/>
      </c>
      <c r="T35" s="61" t="str">
        <f t="shared" si="3"/>
        <v/>
      </c>
      <c r="U35" s="58" t="b">
        <f t="shared" si="2"/>
        <v>0</v>
      </c>
      <c r="V35" s="60"/>
      <c r="W35" s="61" t="str">
        <f>IF(M35&lt;&gt;"",IF(T35&lt;55,T35,IF(T35&lt;61,60,T35-60)),"")</f>
        <v/>
      </c>
      <c r="X35" s="60">
        <f>ROUNDDOWN(T36/60,0)</f>
        <v>0</v>
      </c>
      <c r="Y35" s="60"/>
      <c r="Z35" s="143"/>
      <c r="AA35" s="144"/>
      <c r="AB35" s="145"/>
      <c r="AD35" s="166"/>
      <c r="AE35" s="167"/>
      <c r="AF35" s="168"/>
      <c r="AG35" s="188"/>
      <c r="AH35" s="188"/>
      <c r="AI35" s="188"/>
      <c r="AJ35" s="188"/>
      <c r="AK35" s="101" t="str">
        <f>IF(AG35&lt;&gt;"",AG35,"")</f>
        <v/>
      </c>
      <c r="AL35" s="102" t="str">
        <f>IF(AG35&lt;&gt;"",HOUR(AG35)+1,"")</f>
        <v/>
      </c>
      <c r="AM35" s="102" t="str">
        <f>IF(AG35&lt;&gt;"",MINUTE(AG35),"")</f>
        <v/>
      </c>
      <c r="AN35" s="102" t="str">
        <f>IF(AG35&lt;&gt;"",60-AM35,"")</f>
        <v/>
      </c>
      <c r="AO35" s="189"/>
      <c r="AP35" s="189"/>
      <c r="AQ35" s="189"/>
      <c r="AR35" s="189"/>
      <c r="AS35" s="108" t="str">
        <f>IF(AO35&lt;&gt;"",AO35,"")</f>
        <v/>
      </c>
      <c r="AT35" s="109" t="str">
        <f>IF(AO35&lt;&gt;"",HOUR(AO35),"")</f>
        <v/>
      </c>
      <c r="AU35" s="109" t="str">
        <f>IF(AO35&lt;&gt;"",MINUTE(AO35),"")</f>
        <v/>
      </c>
      <c r="AV35" s="110" t="str">
        <f t="shared" si="0"/>
        <v/>
      </c>
      <c r="AW35" s="111" t="b">
        <f t="shared" si="1"/>
        <v>0</v>
      </c>
      <c r="AX35" s="113"/>
      <c r="AY35" s="110" t="str">
        <f>IF(AO35&lt;&gt;"",IF(AV35&lt;55,AV35,IF(AV35&lt;61,60,AV35-60)),"")</f>
        <v/>
      </c>
      <c r="AZ35" s="113">
        <f>ROUNDDOWN(AV36/60,0)</f>
        <v>0</v>
      </c>
      <c r="BA35" s="113"/>
      <c r="BB35" s="143"/>
      <c r="BC35" s="144"/>
      <c r="BD35" s="145"/>
      <c r="BF35" s="147"/>
      <c r="BG35" s="147"/>
      <c r="BH35" s="147"/>
      <c r="BI35" s="147"/>
      <c r="BJ35" s="147"/>
      <c r="BK35" s="147"/>
      <c r="BL35" s="147"/>
      <c r="BM35" s="147"/>
      <c r="BN35" s="147"/>
      <c r="BO35" s="147"/>
      <c r="BP35" s="147"/>
      <c r="BQ35" s="147"/>
      <c r="BR35" s="147"/>
      <c r="BS35" s="147"/>
      <c r="BT35" s="147"/>
      <c r="BU35" s="147"/>
      <c r="BV35" s="147"/>
      <c r="BW35" s="147"/>
      <c r="BX35" s="147"/>
      <c r="BY35" s="147"/>
      <c r="BZ35" s="147"/>
      <c r="CA35" s="147"/>
      <c r="CB35" s="147"/>
      <c r="CC35" s="147"/>
      <c r="CD35" s="147"/>
      <c r="CE35" s="147"/>
      <c r="CF35" s="147"/>
      <c r="CG35" s="147"/>
      <c r="CH35" s="147"/>
      <c r="CI35" s="147"/>
      <c r="CJ35" s="147"/>
    </row>
    <row r="36" spans="1:88" s="72" customFormat="1" hidden="1" x14ac:dyDescent="0.25">
      <c r="A36" s="77"/>
      <c r="B36" s="78"/>
      <c r="C36" s="79"/>
      <c r="D36" s="79"/>
      <c r="E36" s="126"/>
      <c r="F36" s="126"/>
      <c r="G36" s="126"/>
      <c r="H36" s="126"/>
      <c r="I36" s="114"/>
      <c r="J36" s="115"/>
      <c r="K36" s="115"/>
      <c r="L36" s="126"/>
      <c r="M36" s="127"/>
      <c r="N36" s="127"/>
      <c r="O36" s="127"/>
      <c r="P36" s="128"/>
      <c r="Q36" s="114"/>
      <c r="R36" s="115"/>
      <c r="S36" s="115"/>
      <c r="T36" s="121">
        <f>SUM(T33:T35)</f>
        <v>0</v>
      </c>
      <c r="U36" s="121">
        <f>SUM(U33:U35)</f>
        <v>0</v>
      </c>
      <c r="V36" s="116">
        <f>ROUNDDOWN(T36/60+U36,0)</f>
        <v>0</v>
      </c>
      <c r="W36" s="117">
        <f>SUM(W33:W35)</f>
        <v>0</v>
      </c>
      <c r="X36" s="118">
        <f>IF(T36&lt;60,T36,T36-(60*X35))</f>
        <v>0</v>
      </c>
      <c r="Y36" s="119">
        <f>IF(X36="",0,VLOOKUP(X36,calendar!$A$18:$B$28,2))</f>
        <v>0</v>
      </c>
      <c r="Z36" s="83"/>
      <c r="AA36" s="84"/>
      <c r="AB36" s="85"/>
      <c r="AD36" s="78"/>
      <c r="AE36" s="79"/>
      <c r="AF36" s="79"/>
      <c r="AG36" s="80"/>
      <c r="AH36" s="80"/>
      <c r="AI36" s="80"/>
      <c r="AJ36" s="80"/>
      <c r="AK36" s="114"/>
      <c r="AL36" s="115"/>
      <c r="AM36" s="115"/>
      <c r="AN36" s="126"/>
      <c r="AO36" s="81"/>
      <c r="AP36" s="81"/>
      <c r="AQ36" s="81"/>
      <c r="AR36" s="82"/>
      <c r="AS36" s="114"/>
      <c r="AT36" s="115"/>
      <c r="AU36" s="115"/>
      <c r="AV36" s="121">
        <f>SUM(AV33:AV35)</f>
        <v>0</v>
      </c>
      <c r="AW36" s="121">
        <f>SUM(AW33:AW35)</f>
        <v>0</v>
      </c>
      <c r="AX36" s="116">
        <f>ROUNDDOWN(AV36/60+AW36,0)</f>
        <v>0</v>
      </c>
      <c r="AY36" s="117">
        <f>SUM(AY33:AY35)</f>
        <v>0</v>
      </c>
      <c r="AZ36" s="118">
        <f>IF(AV36&lt;60,AV36,AV36-(60*AZ35))</f>
        <v>0</v>
      </c>
      <c r="BA36" s="119">
        <f>IF(AZ36="",0,VLOOKUP(AZ36,calendar!$A$18:$B$28,2))</f>
        <v>0</v>
      </c>
      <c r="BB36" s="83"/>
      <c r="BC36" s="84"/>
      <c r="BD36" s="85"/>
      <c r="BF36" s="147"/>
      <c r="BG36" s="147"/>
      <c r="BH36" s="147"/>
      <c r="BI36" s="147"/>
      <c r="BJ36" s="147"/>
      <c r="BK36" s="147"/>
      <c r="BL36" s="147"/>
      <c r="BM36" s="147"/>
      <c r="BN36" s="147"/>
      <c r="BO36" s="147"/>
      <c r="BP36" s="147"/>
      <c r="BQ36" s="147"/>
      <c r="BR36" s="147"/>
      <c r="BS36" s="147"/>
      <c r="BT36" s="147"/>
      <c r="BU36" s="147"/>
      <c r="BV36" s="147"/>
      <c r="BW36" s="147"/>
      <c r="BX36" s="147"/>
      <c r="BY36" s="147"/>
      <c r="BZ36" s="147"/>
      <c r="CA36" s="147"/>
      <c r="CB36" s="147"/>
      <c r="CC36" s="147"/>
      <c r="CD36" s="147"/>
      <c r="CE36" s="147"/>
      <c r="CF36" s="147"/>
      <c r="CG36" s="147"/>
      <c r="CH36" s="147"/>
      <c r="CI36" s="147"/>
      <c r="CJ36" s="147"/>
    </row>
    <row r="37" spans="1:88" ht="13.8" x14ac:dyDescent="0.25">
      <c r="A37" s="41"/>
      <c r="B37" s="208" t="s">
        <v>82</v>
      </c>
      <c r="C37" s="209"/>
      <c r="D37" s="209"/>
      <c r="E37" s="209"/>
      <c r="F37" s="209"/>
      <c r="G37" s="209"/>
      <c r="H37" s="209"/>
      <c r="I37" s="209"/>
      <c r="J37" s="209"/>
      <c r="K37" s="209"/>
      <c r="L37" s="209"/>
      <c r="M37" s="209"/>
      <c r="N37" s="209"/>
      <c r="O37" s="209"/>
      <c r="P37" s="210"/>
      <c r="Q37" s="131"/>
      <c r="R37" s="131"/>
      <c r="S37" s="131"/>
      <c r="T37" s="131"/>
      <c r="U37" s="131"/>
      <c r="V37" s="131"/>
      <c r="W37" s="131"/>
      <c r="X37" s="131"/>
      <c r="Y37" s="131"/>
      <c r="Z37" s="174">
        <f>SUM(Z9:Z35)</f>
        <v>0</v>
      </c>
      <c r="AA37" s="175"/>
      <c r="AB37" s="176"/>
      <c r="AD37" s="208" t="s">
        <v>82</v>
      </c>
      <c r="AE37" s="209"/>
      <c r="AF37" s="209"/>
      <c r="AG37" s="209"/>
      <c r="AH37" s="209"/>
      <c r="AI37" s="209"/>
      <c r="AJ37" s="209"/>
      <c r="AK37" s="209"/>
      <c r="AL37" s="209"/>
      <c r="AM37" s="209"/>
      <c r="AN37" s="209"/>
      <c r="AO37" s="209"/>
      <c r="AP37" s="209"/>
      <c r="AQ37" s="209"/>
      <c r="AR37" s="210"/>
      <c r="AS37" s="131"/>
      <c r="AT37" s="131"/>
      <c r="AU37" s="131"/>
      <c r="AV37" s="131"/>
      <c r="AW37" s="131"/>
      <c r="AX37" s="131"/>
      <c r="AY37" s="131"/>
      <c r="AZ37" s="131"/>
      <c r="BA37" s="131"/>
      <c r="BB37" s="174">
        <f>SUM(BB9:BB35)</f>
        <v>0</v>
      </c>
      <c r="BC37" s="175"/>
      <c r="BD37" s="176"/>
      <c r="BF37" s="147"/>
      <c r="BG37" s="147"/>
      <c r="BH37" s="147"/>
      <c r="BI37" s="147"/>
      <c r="BJ37" s="147"/>
      <c r="BK37" s="147"/>
      <c r="BL37" s="147"/>
      <c r="BM37" s="147"/>
      <c r="BN37" s="147"/>
      <c r="BO37" s="147"/>
      <c r="BP37" s="147"/>
      <c r="BQ37" s="147"/>
      <c r="BR37" s="147"/>
      <c r="BS37" s="147"/>
      <c r="BT37" s="147"/>
      <c r="BU37" s="147"/>
      <c r="BV37" s="147"/>
      <c r="BW37" s="147"/>
      <c r="BX37" s="147"/>
      <c r="BY37" s="147"/>
      <c r="BZ37" s="147"/>
      <c r="CA37" s="147"/>
      <c r="CB37" s="147"/>
      <c r="CC37" s="147"/>
      <c r="CD37" s="147"/>
      <c r="CE37" s="147"/>
      <c r="CF37" s="147"/>
      <c r="CG37" s="147"/>
      <c r="CH37" s="147"/>
      <c r="CI37" s="147"/>
      <c r="CJ37" s="147"/>
    </row>
    <row r="38" spans="1:88" x14ac:dyDescent="0.25">
      <c r="A38" s="41"/>
      <c r="B38" s="158" t="s">
        <v>83</v>
      </c>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D38" s="158" t="s">
        <v>84</v>
      </c>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c r="BA38" s="159"/>
      <c r="BB38" s="159"/>
      <c r="BC38" s="159"/>
      <c r="BD38" s="159"/>
      <c r="BF38" s="147"/>
      <c r="BG38" s="147"/>
      <c r="BH38" s="147"/>
      <c r="BI38" s="147"/>
      <c r="BJ38" s="147"/>
      <c r="BK38" s="147"/>
      <c r="BL38" s="147"/>
      <c r="BM38" s="147"/>
      <c r="BN38" s="147"/>
      <c r="BO38" s="147"/>
      <c r="BP38" s="147"/>
      <c r="BQ38" s="147"/>
      <c r="BR38" s="147"/>
      <c r="BS38" s="147"/>
      <c r="BT38" s="147"/>
      <c r="BU38" s="147"/>
      <c r="BV38" s="147"/>
      <c r="BW38" s="147"/>
      <c r="BX38" s="147"/>
      <c r="BY38" s="147"/>
      <c r="BZ38" s="147"/>
      <c r="CA38" s="147"/>
      <c r="CB38" s="147"/>
      <c r="CC38" s="147"/>
      <c r="CD38" s="147"/>
      <c r="CE38" s="147"/>
      <c r="CF38" s="147"/>
      <c r="CG38" s="147"/>
      <c r="CH38" s="147"/>
      <c r="CI38" s="147"/>
      <c r="CJ38" s="147"/>
    </row>
    <row r="39" spans="1:88" ht="13.5" customHeight="1" x14ac:dyDescent="0.25">
      <c r="A39" s="41"/>
      <c r="B39" s="171" t="s">
        <v>45</v>
      </c>
      <c r="C39" s="172"/>
      <c r="D39" s="173"/>
      <c r="E39" s="171" t="s">
        <v>46</v>
      </c>
      <c r="F39" s="172"/>
      <c r="G39" s="172"/>
      <c r="H39" s="172"/>
      <c r="I39" s="132" t="s">
        <v>47</v>
      </c>
      <c r="J39" s="132" t="s">
        <v>48</v>
      </c>
      <c r="K39" s="132" t="s">
        <v>49</v>
      </c>
      <c r="L39" s="132" t="s">
        <v>50</v>
      </c>
      <c r="M39" s="171" t="s">
        <v>51</v>
      </c>
      <c r="N39" s="172"/>
      <c r="O39" s="172"/>
      <c r="P39" s="172"/>
      <c r="Q39" s="93" t="s">
        <v>52</v>
      </c>
      <c r="R39" s="93" t="s">
        <v>53</v>
      </c>
      <c r="S39" s="93" t="s">
        <v>54</v>
      </c>
      <c r="T39" s="93" t="s">
        <v>55</v>
      </c>
      <c r="U39" s="93" t="s">
        <v>56</v>
      </c>
      <c r="V39" s="93" t="s">
        <v>57</v>
      </c>
      <c r="W39" s="93" t="s">
        <v>58</v>
      </c>
      <c r="X39" s="93" t="s">
        <v>59</v>
      </c>
      <c r="Y39" s="93" t="s">
        <v>60</v>
      </c>
      <c r="Z39" s="171" t="s">
        <v>61</v>
      </c>
      <c r="AA39" s="172"/>
      <c r="AB39" s="173"/>
      <c r="AD39" s="171" t="s">
        <v>45</v>
      </c>
      <c r="AE39" s="172"/>
      <c r="AF39" s="173"/>
      <c r="AG39" s="171" t="s">
        <v>46</v>
      </c>
      <c r="AH39" s="172"/>
      <c r="AI39" s="172"/>
      <c r="AJ39" s="172"/>
      <c r="AK39" s="132" t="s">
        <v>47</v>
      </c>
      <c r="AL39" s="132" t="s">
        <v>48</v>
      </c>
      <c r="AM39" s="132" t="s">
        <v>49</v>
      </c>
      <c r="AN39" s="132" t="s">
        <v>50</v>
      </c>
      <c r="AO39" s="171" t="s">
        <v>51</v>
      </c>
      <c r="AP39" s="172"/>
      <c r="AQ39" s="172"/>
      <c r="AR39" s="172"/>
      <c r="AS39" s="93" t="s">
        <v>52</v>
      </c>
      <c r="AT39" s="93" t="s">
        <v>53</v>
      </c>
      <c r="AU39" s="93" t="s">
        <v>54</v>
      </c>
      <c r="AV39" s="93" t="s">
        <v>55</v>
      </c>
      <c r="AW39" s="93" t="s">
        <v>56</v>
      </c>
      <c r="AX39" s="93" t="s">
        <v>57</v>
      </c>
      <c r="AY39" s="93" t="s">
        <v>58</v>
      </c>
      <c r="AZ39" s="93" t="s">
        <v>59</v>
      </c>
      <c r="BA39" s="93" t="s">
        <v>60</v>
      </c>
      <c r="BB39" s="171" t="s">
        <v>61</v>
      </c>
      <c r="BC39" s="172"/>
      <c r="BD39" s="173"/>
      <c r="BF39" s="44" t="s">
        <v>85</v>
      </c>
      <c r="BG39" s="87"/>
      <c r="BH39" s="87"/>
      <c r="BI39" s="87"/>
      <c r="BJ39" s="87"/>
      <c r="BK39" s="87"/>
      <c r="BL39" s="87"/>
      <c r="BM39" s="87"/>
      <c r="BN39" s="87"/>
      <c r="BO39" s="87"/>
      <c r="BP39" s="87"/>
      <c r="BQ39" s="87"/>
      <c r="BR39" s="87"/>
      <c r="BS39" s="87"/>
      <c r="BT39" s="87"/>
      <c r="BU39" s="87"/>
      <c r="BV39" s="87"/>
      <c r="BW39" s="87"/>
      <c r="BX39" s="87"/>
      <c r="BY39" s="87"/>
      <c r="BZ39" s="87"/>
      <c r="CA39" s="87"/>
      <c r="CB39" s="87"/>
      <c r="CC39" s="87"/>
      <c r="CD39" s="87"/>
      <c r="CE39" s="87"/>
      <c r="CF39" s="87"/>
      <c r="CG39" s="87"/>
      <c r="CH39" s="87"/>
      <c r="CI39" s="87"/>
      <c r="CJ39" s="87"/>
    </row>
    <row r="40" spans="1:88" x14ac:dyDescent="0.25">
      <c r="A40" s="207" t="s">
        <v>66</v>
      </c>
      <c r="B40" s="160">
        <f>calendar!$E18</f>
        <v>44451</v>
      </c>
      <c r="C40" s="161"/>
      <c r="D40" s="162"/>
      <c r="E40" s="187"/>
      <c r="F40" s="187"/>
      <c r="G40" s="187"/>
      <c r="H40" s="187"/>
      <c r="I40" s="97" t="str">
        <f>IF(E40&lt;&gt;"",E40,"")</f>
        <v/>
      </c>
      <c r="J40" s="98" t="str">
        <f>IF(E40&lt;&gt;"",HOUR(E40)+1,"")</f>
        <v/>
      </c>
      <c r="K40" s="98" t="str">
        <f>IF(E40&lt;&gt;"",MINUTE(E40),"")</f>
        <v/>
      </c>
      <c r="L40" s="98" t="str">
        <f>IF(E40&lt;&gt;"",60-K40,"")</f>
        <v/>
      </c>
      <c r="M40" s="136"/>
      <c r="N40" s="136"/>
      <c r="O40" s="136"/>
      <c r="P40" s="136"/>
      <c r="Q40" s="108" t="str">
        <f>IF(M40&lt;&gt;"",M40,"")</f>
        <v/>
      </c>
      <c r="R40" s="109" t="str">
        <f>IF(M40&lt;&gt;"",HOUR(M40),"")</f>
        <v/>
      </c>
      <c r="S40" s="109" t="str">
        <f>IF(M40&lt;&gt;"",MINUTE(M40),"")</f>
        <v/>
      </c>
      <c r="T40" s="110" t="str">
        <f t="shared" ref="T40:T66" si="5">IF(M40&lt;&gt;"",IF(J40-1=R40,S40-K40,L40+S40),"")</f>
        <v/>
      </c>
      <c r="U40" s="111" t="b">
        <f t="shared" ref="U40:U66" si="6">IF(M40&lt;&gt;"",IF(J40-1=R40,0,ABS(J40-R40)))</f>
        <v>0</v>
      </c>
      <c r="V40" s="111"/>
      <c r="W40" s="110" t="str">
        <f>IF(M40&lt;&gt;"",IF(T40&lt;55,T40,IF(T40&lt;61,60,T40-60)),"")</f>
        <v/>
      </c>
      <c r="X40" s="111"/>
      <c r="Y40" s="111"/>
      <c r="Z40" s="137">
        <f>IF(Y43&gt;=0,V43+Y43,"")</f>
        <v>0</v>
      </c>
      <c r="AA40" s="138"/>
      <c r="AB40" s="139"/>
      <c r="AD40" s="160">
        <f>calendar!$E25</f>
        <v>44458</v>
      </c>
      <c r="AE40" s="161"/>
      <c r="AF40" s="162"/>
      <c r="AG40" s="187"/>
      <c r="AH40" s="187"/>
      <c r="AI40" s="187"/>
      <c r="AJ40" s="187"/>
      <c r="AK40" s="97" t="str">
        <f t="shared" ref="AK40:AK66" si="7">IF(AG40&lt;&gt;"",AG40,"")</f>
        <v/>
      </c>
      <c r="AL40" s="98" t="str">
        <f t="shared" ref="AL40:AL66" si="8">IF(AG40&lt;&gt;"",HOUR(AG40)+1,"")</f>
        <v/>
      </c>
      <c r="AM40" s="98" t="str">
        <f t="shared" ref="AM40:AM66" si="9">IF(AG40&lt;&gt;"",MINUTE(AG40),"")</f>
        <v/>
      </c>
      <c r="AN40" s="98" t="str">
        <f t="shared" ref="AN40:AN66" si="10">IF(AG40&lt;&gt;"",60-AM40,"")</f>
        <v/>
      </c>
      <c r="AO40" s="136"/>
      <c r="AP40" s="136"/>
      <c r="AQ40" s="136"/>
      <c r="AR40" s="136"/>
      <c r="AS40" s="108" t="str">
        <f>IF(AO40&lt;&gt;"",AO40,"")</f>
        <v/>
      </c>
      <c r="AT40" s="109" t="str">
        <f>IF(AO40&lt;&gt;"",HOUR(AO40),"")</f>
        <v/>
      </c>
      <c r="AU40" s="109" t="str">
        <f>IF(AO40&lt;&gt;"",MINUTE(AO40),"")</f>
        <v/>
      </c>
      <c r="AV40" s="110" t="str">
        <f t="shared" ref="AV40:AV66" si="11">IF(AO40&lt;&gt;"",IF(AL40-1=AT40,AU40-AM40,AN40+AU40),"")</f>
        <v/>
      </c>
      <c r="AW40" s="111" t="b">
        <f t="shared" ref="AW40:AW66" si="12">IF(AO40&lt;&gt;"",IF(AL40-1=AT40,0,ABS(AL40-AT40)))</f>
        <v>0</v>
      </c>
      <c r="AX40" s="111"/>
      <c r="AY40" s="110" t="str">
        <f>IF(AO40&lt;&gt;"",IF(AV40&lt;55,AV40,IF(AV40&lt;61,60,AV40-60)),"")</f>
        <v/>
      </c>
      <c r="AZ40" s="111"/>
      <c r="BA40" s="111"/>
      <c r="BB40" s="137">
        <f>IF(BA43&gt;=0,AX43+BA43,"")</f>
        <v>0</v>
      </c>
      <c r="BC40" s="138"/>
      <c r="BD40" s="139"/>
      <c r="BF40" s="147" t="s">
        <v>86</v>
      </c>
      <c r="BG40" s="147"/>
      <c r="BH40" s="147"/>
      <c r="BI40" s="147"/>
      <c r="BJ40" s="147"/>
      <c r="BK40" s="147"/>
      <c r="BL40" s="147"/>
      <c r="BM40" s="147"/>
      <c r="BN40" s="147"/>
      <c r="BO40" s="147"/>
      <c r="BP40" s="147"/>
      <c r="BQ40" s="147"/>
      <c r="BR40" s="147"/>
      <c r="BS40" s="147"/>
      <c r="BT40" s="147"/>
      <c r="BU40" s="147"/>
      <c r="BV40" s="147"/>
      <c r="BW40" s="147"/>
      <c r="BX40" s="147"/>
      <c r="BY40" s="147"/>
      <c r="BZ40" s="147"/>
      <c r="CA40" s="147"/>
      <c r="CB40" s="147"/>
      <c r="CC40" s="147"/>
      <c r="CD40" s="147"/>
      <c r="CE40" s="147"/>
      <c r="CF40" s="147"/>
      <c r="CG40" s="147"/>
      <c r="CH40" s="147"/>
      <c r="CI40" s="147"/>
      <c r="CJ40" s="147"/>
    </row>
    <row r="41" spans="1:88" x14ac:dyDescent="0.25">
      <c r="A41" s="207"/>
      <c r="B41" s="163"/>
      <c r="C41" s="164"/>
      <c r="D41" s="165"/>
      <c r="E41" s="169"/>
      <c r="F41" s="169"/>
      <c r="G41" s="169"/>
      <c r="H41" s="169"/>
      <c r="I41" s="99" t="str">
        <f>IF(E41&lt;&gt;"",E41,"")</f>
        <v/>
      </c>
      <c r="J41" s="100" t="str">
        <f>IF(E41&lt;&gt;"",HOUR(E41)+1,"")</f>
        <v/>
      </c>
      <c r="K41" s="100" t="str">
        <f>IF(E41&lt;&gt;"",MINUTE(E41),"")</f>
        <v/>
      </c>
      <c r="L41" s="100" t="str">
        <f>IF(E41&lt;&gt;"",60-K41,"")</f>
        <v/>
      </c>
      <c r="M41" s="170"/>
      <c r="N41" s="170"/>
      <c r="O41" s="170"/>
      <c r="P41" s="170"/>
      <c r="Q41" s="108" t="str">
        <f>IF(M41&lt;&gt;"",M41,"")</f>
        <v/>
      </c>
      <c r="R41" s="109" t="str">
        <f>IF(M41&lt;&gt;"",HOUR(M41),"")</f>
        <v/>
      </c>
      <c r="S41" s="109" t="str">
        <f>IF(M41&lt;&gt;"",MINUTE(M41),"")</f>
        <v/>
      </c>
      <c r="T41" s="110" t="str">
        <f t="shared" si="5"/>
        <v/>
      </c>
      <c r="U41" s="111" t="b">
        <f t="shared" si="6"/>
        <v>0</v>
      </c>
      <c r="V41" s="112"/>
      <c r="W41" s="110" t="str">
        <f>IF(M41&lt;&gt;"",IF(T41&lt;55,T41,IF(T41&lt;61,60,T41-60)),"")</f>
        <v/>
      </c>
      <c r="X41" s="112"/>
      <c r="Y41" s="112"/>
      <c r="Z41" s="140"/>
      <c r="AA41" s="141"/>
      <c r="AB41" s="142"/>
      <c r="AD41" s="163"/>
      <c r="AE41" s="164"/>
      <c r="AF41" s="165"/>
      <c r="AG41" s="169"/>
      <c r="AH41" s="169"/>
      <c r="AI41" s="169"/>
      <c r="AJ41" s="169"/>
      <c r="AK41" s="99" t="str">
        <f t="shared" si="7"/>
        <v/>
      </c>
      <c r="AL41" s="100" t="str">
        <f t="shared" si="8"/>
        <v/>
      </c>
      <c r="AM41" s="100" t="str">
        <f t="shared" si="9"/>
        <v/>
      </c>
      <c r="AN41" s="100" t="str">
        <f t="shared" si="10"/>
        <v/>
      </c>
      <c r="AO41" s="170"/>
      <c r="AP41" s="170"/>
      <c r="AQ41" s="170"/>
      <c r="AR41" s="170"/>
      <c r="AS41" s="108" t="str">
        <f>IF(AO41&lt;&gt;"",AO41,"")</f>
        <v/>
      </c>
      <c r="AT41" s="109" t="str">
        <f>IF(AO41&lt;&gt;"",HOUR(AO41),"")</f>
        <v/>
      </c>
      <c r="AU41" s="109" t="str">
        <f>IF(AO41&lt;&gt;"",MINUTE(AO41),"")</f>
        <v/>
      </c>
      <c r="AV41" s="110" t="str">
        <f t="shared" si="11"/>
        <v/>
      </c>
      <c r="AW41" s="111" t="b">
        <f t="shared" si="12"/>
        <v>0</v>
      </c>
      <c r="AX41" s="112"/>
      <c r="AY41" s="110" t="str">
        <f>IF(AO41&lt;&gt;"",IF(AV41&lt;55,AV41,IF(AV41&lt;61,60,AV41-60)),"")</f>
        <v/>
      </c>
      <c r="AZ41" s="112"/>
      <c r="BA41" s="112"/>
      <c r="BB41" s="140"/>
      <c r="BC41" s="141"/>
      <c r="BD41" s="142"/>
      <c r="BF41" s="147"/>
      <c r="BG41" s="147"/>
      <c r="BH41" s="147"/>
      <c r="BI41" s="147"/>
      <c r="BJ41" s="147"/>
      <c r="BK41" s="147"/>
      <c r="BL41" s="147"/>
      <c r="BM41" s="147"/>
      <c r="BN41" s="147"/>
      <c r="BO41" s="147"/>
      <c r="BP41" s="147"/>
      <c r="BQ41" s="147"/>
      <c r="BR41" s="147"/>
      <c r="BS41" s="147"/>
      <c r="BT41" s="147"/>
      <c r="BU41" s="147"/>
      <c r="BV41" s="147"/>
      <c r="BW41" s="147"/>
      <c r="BX41" s="147"/>
      <c r="BY41" s="147"/>
      <c r="BZ41" s="147"/>
      <c r="CA41" s="147"/>
      <c r="CB41" s="147"/>
      <c r="CC41" s="147"/>
      <c r="CD41" s="147"/>
      <c r="CE41" s="147"/>
      <c r="CF41" s="147"/>
      <c r="CG41" s="147"/>
      <c r="CH41" s="147"/>
      <c r="CI41" s="147"/>
      <c r="CJ41" s="147"/>
    </row>
    <row r="42" spans="1:88" x14ac:dyDescent="0.25">
      <c r="A42" s="207"/>
      <c r="B42" s="166"/>
      <c r="C42" s="167"/>
      <c r="D42" s="168"/>
      <c r="E42" s="188"/>
      <c r="F42" s="188"/>
      <c r="G42" s="188"/>
      <c r="H42" s="188"/>
      <c r="I42" s="101" t="str">
        <f>IF(E42&lt;&gt;"",E42,"")</f>
        <v/>
      </c>
      <c r="J42" s="102" t="str">
        <f>IF(E42&lt;&gt;"",HOUR(E42)+1,"")</f>
        <v/>
      </c>
      <c r="K42" s="102" t="str">
        <f>IF(E42&lt;&gt;"",MINUTE(E42),"")</f>
        <v/>
      </c>
      <c r="L42" s="102" t="str">
        <f>IF(E42&lt;&gt;"",60-K42,"")</f>
        <v/>
      </c>
      <c r="M42" s="189"/>
      <c r="N42" s="189"/>
      <c r="O42" s="189"/>
      <c r="P42" s="189"/>
      <c r="Q42" s="108" t="str">
        <f>IF(M42&lt;&gt;"",M42,"")</f>
        <v/>
      </c>
      <c r="R42" s="109" t="str">
        <f>IF(M42&lt;&gt;"",HOUR(M42),"")</f>
        <v/>
      </c>
      <c r="S42" s="109" t="str">
        <f>IF(M42&lt;&gt;"",MINUTE(M42),"")</f>
        <v/>
      </c>
      <c r="T42" s="110" t="str">
        <f t="shared" si="5"/>
        <v/>
      </c>
      <c r="U42" s="111" t="b">
        <f t="shared" si="6"/>
        <v>0</v>
      </c>
      <c r="V42" s="113"/>
      <c r="W42" s="110" t="str">
        <f>IF(M42&lt;&gt;"",IF(T42&lt;55,T42,IF(T42&lt;61,60,T42-60)),"")</f>
        <v/>
      </c>
      <c r="X42" s="113">
        <f>ROUNDDOWN(T43/60,0)</f>
        <v>0</v>
      </c>
      <c r="Y42" s="113"/>
      <c r="Z42" s="143"/>
      <c r="AA42" s="144"/>
      <c r="AB42" s="145"/>
      <c r="AD42" s="166"/>
      <c r="AE42" s="167"/>
      <c r="AF42" s="168"/>
      <c r="AG42" s="234"/>
      <c r="AH42" s="234"/>
      <c r="AI42" s="234"/>
      <c r="AJ42" s="234"/>
      <c r="AK42" s="106" t="str">
        <f t="shared" si="7"/>
        <v/>
      </c>
      <c r="AL42" s="107" t="str">
        <f t="shared" si="8"/>
        <v/>
      </c>
      <c r="AM42" s="107" t="str">
        <f t="shared" si="9"/>
        <v/>
      </c>
      <c r="AN42" s="107" t="str">
        <f t="shared" si="10"/>
        <v/>
      </c>
      <c r="AO42" s="235"/>
      <c r="AP42" s="235"/>
      <c r="AQ42" s="235"/>
      <c r="AR42" s="235"/>
      <c r="AS42" s="108" t="str">
        <f>IF(AO42&lt;&gt;"",AO42,"")</f>
        <v/>
      </c>
      <c r="AT42" s="109" t="str">
        <f>IF(AO42&lt;&gt;"",HOUR(AO42),"")</f>
        <v/>
      </c>
      <c r="AU42" s="109" t="str">
        <f>IF(AO42&lt;&gt;"",MINUTE(AO42),"")</f>
        <v/>
      </c>
      <c r="AV42" s="110" t="str">
        <f t="shared" si="11"/>
        <v/>
      </c>
      <c r="AW42" s="111" t="b">
        <f t="shared" si="12"/>
        <v>0</v>
      </c>
      <c r="AX42" s="113"/>
      <c r="AY42" s="110" t="str">
        <f>IF(AO42&lt;&gt;"",IF(AV42&lt;55,AV42,IF(AV42&lt;61,60,AV42-60)),"")</f>
        <v/>
      </c>
      <c r="AZ42" s="113">
        <f>ROUNDDOWN(AV43/60,0)</f>
        <v>0</v>
      </c>
      <c r="BA42" s="113"/>
      <c r="BB42" s="143"/>
      <c r="BC42" s="144"/>
      <c r="BD42" s="145"/>
      <c r="BF42" s="147"/>
      <c r="BG42" s="147"/>
      <c r="BH42" s="147"/>
      <c r="BI42" s="147"/>
      <c r="BJ42" s="147"/>
      <c r="BK42" s="147"/>
      <c r="BL42" s="147"/>
      <c r="BM42" s="147"/>
      <c r="BN42" s="147"/>
      <c r="BO42" s="147"/>
      <c r="BP42" s="147"/>
      <c r="BQ42" s="147"/>
      <c r="BR42" s="147"/>
      <c r="BS42" s="147"/>
      <c r="BT42" s="147"/>
      <c r="BU42" s="147"/>
      <c r="BV42" s="147"/>
      <c r="BW42" s="147"/>
      <c r="BX42" s="147"/>
      <c r="BY42" s="147"/>
      <c r="BZ42" s="147"/>
      <c r="CA42" s="147"/>
      <c r="CB42" s="147"/>
      <c r="CC42" s="147"/>
      <c r="CD42" s="147"/>
      <c r="CE42" s="147"/>
      <c r="CF42" s="147"/>
      <c r="CG42" s="147"/>
      <c r="CH42" s="147"/>
      <c r="CI42" s="147"/>
      <c r="CJ42" s="147"/>
    </row>
    <row r="43" spans="1:88" s="72" customFormat="1" ht="12.75" hidden="1" customHeight="1" x14ac:dyDescent="0.25">
      <c r="A43" s="62"/>
      <c r="B43" s="94"/>
      <c r="C43" s="95"/>
      <c r="D43" s="96"/>
      <c r="E43" s="63"/>
      <c r="F43" s="64"/>
      <c r="G43" s="64"/>
      <c r="H43" s="64"/>
      <c r="I43" s="103"/>
      <c r="J43" s="104"/>
      <c r="K43" s="104"/>
      <c r="L43" s="105"/>
      <c r="M43" s="66"/>
      <c r="N43" s="67"/>
      <c r="O43" s="67"/>
      <c r="P43" s="68"/>
      <c r="Q43" s="114"/>
      <c r="R43" s="115"/>
      <c r="S43" s="115"/>
      <c r="T43" s="110">
        <f>SUM(T40:T42)</f>
        <v>0</v>
      </c>
      <c r="U43" s="111">
        <f>SUM(U40:U42)</f>
        <v>0</v>
      </c>
      <c r="V43" s="116">
        <f>ROUNDDOWN(T43/60+U43,0)</f>
        <v>0</v>
      </c>
      <c r="W43" s="117">
        <f>SUM(W40:W42)</f>
        <v>0</v>
      </c>
      <c r="X43" s="118">
        <f>IF(T43&lt;60,T43,T43-(60*X42))</f>
        <v>0</v>
      </c>
      <c r="Y43" s="119">
        <f>IF(X43="",0,VLOOKUP(X43,calendar!$A$18:$B$28,2))</f>
        <v>0</v>
      </c>
      <c r="Z43" s="69"/>
      <c r="AA43" s="70"/>
      <c r="AB43" s="71"/>
      <c r="AD43" s="94"/>
      <c r="AE43" s="95"/>
      <c r="AF43" s="96"/>
      <c r="AG43" s="236"/>
      <c r="AH43" s="237"/>
      <c r="AI43" s="237"/>
      <c r="AJ43" s="237"/>
      <c r="AK43" s="108" t="str">
        <f t="shared" si="7"/>
        <v/>
      </c>
      <c r="AL43" s="109" t="str">
        <f t="shared" si="8"/>
        <v/>
      </c>
      <c r="AM43" s="109" t="str">
        <f t="shared" si="9"/>
        <v/>
      </c>
      <c r="AN43" s="109" t="str">
        <f t="shared" si="10"/>
        <v/>
      </c>
      <c r="AO43" s="238"/>
      <c r="AP43" s="239"/>
      <c r="AQ43" s="239"/>
      <c r="AR43" s="240"/>
      <c r="AS43" s="114"/>
      <c r="AT43" s="115"/>
      <c r="AU43" s="115"/>
      <c r="AV43" s="110">
        <f>SUM(AV40:AV42)</f>
        <v>0</v>
      </c>
      <c r="AW43" s="111">
        <f>SUM(AW40:AW42)</f>
        <v>0</v>
      </c>
      <c r="AX43" s="116">
        <f>ROUNDDOWN(AV43/60+AW43,0)</f>
        <v>0</v>
      </c>
      <c r="AY43" s="117">
        <f>SUM(AY40:AY42)</f>
        <v>0</v>
      </c>
      <c r="AZ43" s="118">
        <f>IF(AV43&lt;60,AV43,AV43-(60*AZ42))</f>
        <v>0</v>
      </c>
      <c r="BA43" s="119">
        <f>IF(AZ43="",0,VLOOKUP(AZ43,calendar!$A$18:$B$28,2))</f>
        <v>0</v>
      </c>
      <c r="BB43" s="69"/>
      <c r="BC43" s="70"/>
      <c r="BD43" s="71"/>
    </row>
    <row r="44" spans="1:88" x14ac:dyDescent="0.25">
      <c r="A44" s="207" t="s">
        <v>49</v>
      </c>
      <c r="B44" s="160">
        <f>calendar!$E19</f>
        <v>44452</v>
      </c>
      <c r="C44" s="161"/>
      <c r="D44" s="162"/>
      <c r="E44" s="187"/>
      <c r="F44" s="187"/>
      <c r="G44" s="187"/>
      <c r="H44" s="187"/>
      <c r="I44" s="97" t="str">
        <f>IF(E44&lt;&gt;"",E44,"")</f>
        <v/>
      </c>
      <c r="J44" s="98" t="str">
        <f>IF(E44&lt;&gt;"",HOUR(E44)+1,"")</f>
        <v/>
      </c>
      <c r="K44" s="98" t="str">
        <f>IF(E44&lt;&gt;"",MINUTE(E44),"")</f>
        <v/>
      </c>
      <c r="L44" s="98" t="str">
        <f>IF(E44&lt;&gt;"",60-K44,"")</f>
        <v/>
      </c>
      <c r="M44" s="136"/>
      <c r="N44" s="136"/>
      <c r="O44" s="136"/>
      <c r="P44" s="136"/>
      <c r="Q44" s="108" t="str">
        <f>IF(M44&lt;&gt;"",M44,"")</f>
        <v/>
      </c>
      <c r="R44" s="109" t="str">
        <f>IF(M44&lt;&gt;"",HOUR(M44),"")</f>
        <v/>
      </c>
      <c r="S44" s="109" t="str">
        <f>IF(M44&lt;&gt;"",MINUTE(M44),"")</f>
        <v/>
      </c>
      <c r="T44" s="110" t="str">
        <f t="shared" si="5"/>
        <v/>
      </c>
      <c r="U44" s="111" t="b">
        <f t="shared" si="6"/>
        <v>0</v>
      </c>
      <c r="V44" s="111"/>
      <c r="W44" s="110" t="str">
        <f>IF(M44&lt;&gt;"",IF(T44&lt;55,T44,IF(T44&lt;61,60,T44-60)),"")</f>
        <v/>
      </c>
      <c r="X44" s="111"/>
      <c r="Y44" s="111"/>
      <c r="Z44" s="137">
        <f>IF(Y47&gt;=0,V47+Y47,"")</f>
        <v>0</v>
      </c>
      <c r="AA44" s="138"/>
      <c r="AB44" s="139"/>
      <c r="AD44" s="160">
        <f>calendar!$E26</f>
        <v>44459</v>
      </c>
      <c r="AE44" s="161"/>
      <c r="AF44" s="162"/>
      <c r="AG44" s="187"/>
      <c r="AH44" s="187"/>
      <c r="AI44" s="187"/>
      <c r="AJ44" s="187"/>
      <c r="AK44" s="97" t="str">
        <f t="shared" si="7"/>
        <v/>
      </c>
      <c r="AL44" s="98" t="str">
        <f t="shared" si="8"/>
        <v/>
      </c>
      <c r="AM44" s="98" t="str">
        <f t="shared" si="9"/>
        <v/>
      </c>
      <c r="AN44" s="98" t="str">
        <f t="shared" si="10"/>
        <v/>
      </c>
      <c r="AO44" s="136"/>
      <c r="AP44" s="136"/>
      <c r="AQ44" s="136"/>
      <c r="AR44" s="136"/>
      <c r="AS44" s="108" t="str">
        <f>IF(AO44&lt;&gt;"",AO44,"")</f>
        <v/>
      </c>
      <c r="AT44" s="109" t="str">
        <f>IF(AO44&lt;&gt;"",HOUR(AO44),"")</f>
        <v/>
      </c>
      <c r="AU44" s="109" t="str">
        <f>IF(AO44&lt;&gt;"",MINUTE(AO44),"")</f>
        <v/>
      </c>
      <c r="AV44" s="110" t="str">
        <f t="shared" si="11"/>
        <v/>
      </c>
      <c r="AW44" s="111" t="b">
        <f t="shared" si="12"/>
        <v>0</v>
      </c>
      <c r="AX44" s="111"/>
      <c r="AY44" s="110" t="str">
        <f>IF(AO44&lt;&gt;"",IF(AV44&lt;55,AV44,IF(AV44&lt;61,60,AV44-60)),"")</f>
        <v/>
      </c>
      <c r="AZ44" s="111"/>
      <c r="BA44" s="111"/>
      <c r="BB44" s="137">
        <f>IF(BA47&gt;=0,AX47+BA47,"")</f>
        <v>0</v>
      </c>
      <c r="BC44" s="138"/>
      <c r="BD44" s="139"/>
      <c r="BF44" s="147" t="s">
        <v>87</v>
      </c>
      <c r="BG44" s="147"/>
      <c r="BH44" s="147"/>
      <c r="BI44" s="147"/>
      <c r="BJ44" s="147"/>
      <c r="BK44" s="147"/>
      <c r="BL44" s="147"/>
      <c r="BM44" s="147"/>
      <c r="BN44" s="147"/>
      <c r="BO44" s="147"/>
      <c r="BP44" s="147"/>
      <c r="BQ44" s="147"/>
      <c r="BR44" s="147"/>
      <c r="BS44" s="147"/>
      <c r="BT44" s="147"/>
      <c r="BU44" s="147"/>
      <c r="BV44" s="147"/>
      <c r="BW44" s="147"/>
      <c r="BX44" s="147"/>
      <c r="BY44" s="147"/>
      <c r="BZ44" s="147"/>
      <c r="CA44" s="147"/>
      <c r="CB44" s="147"/>
      <c r="CC44" s="147"/>
      <c r="CD44" s="147"/>
      <c r="CE44" s="147"/>
      <c r="CF44" s="147"/>
      <c r="CG44" s="147"/>
      <c r="CH44" s="147"/>
      <c r="CI44" s="147"/>
      <c r="CJ44" s="147"/>
    </row>
    <row r="45" spans="1:88" x14ac:dyDescent="0.25">
      <c r="A45" s="207"/>
      <c r="B45" s="163"/>
      <c r="C45" s="164"/>
      <c r="D45" s="165"/>
      <c r="E45" s="169"/>
      <c r="F45" s="169"/>
      <c r="G45" s="169"/>
      <c r="H45" s="169"/>
      <c r="I45" s="99" t="str">
        <f>IF(E45&lt;&gt;"",E45,"")</f>
        <v/>
      </c>
      <c r="J45" s="100" t="str">
        <f>IF(E45&lt;&gt;"",HOUR(E45)+1,"")</f>
        <v/>
      </c>
      <c r="K45" s="100" t="str">
        <f>IF(E45&lt;&gt;"",MINUTE(E45),"")</f>
        <v/>
      </c>
      <c r="L45" s="100" t="str">
        <f>IF(E45&lt;&gt;"",60-K45,"")</f>
        <v/>
      </c>
      <c r="M45" s="170"/>
      <c r="N45" s="170"/>
      <c r="O45" s="170"/>
      <c r="P45" s="170"/>
      <c r="Q45" s="108" t="str">
        <f>IF(M45&lt;&gt;"",M45,"")</f>
        <v/>
      </c>
      <c r="R45" s="109" t="str">
        <f>IF(M45&lt;&gt;"",HOUR(M45),"")</f>
        <v/>
      </c>
      <c r="S45" s="109" t="str">
        <f>IF(M45&lt;&gt;"",MINUTE(M45),"")</f>
        <v/>
      </c>
      <c r="T45" s="110" t="str">
        <f t="shared" si="5"/>
        <v/>
      </c>
      <c r="U45" s="111" t="b">
        <f t="shared" si="6"/>
        <v>0</v>
      </c>
      <c r="V45" s="112"/>
      <c r="W45" s="110" t="str">
        <f>IF(M45&lt;&gt;"",IF(T45&lt;55,T45,IF(T45&lt;61,60,T45-60)),"")</f>
        <v/>
      </c>
      <c r="X45" s="112"/>
      <c r="Y45" s="112"/>
      <c r="Z45" s="140"/>
      <c r="AA45" s="141"/>
      <c r="AB45" s="142"/>
      <c r="AD45" s="163"/>
      <c r="AE45" s="164"/>
      <c r="AF45" s="165"/>
      <c r="AG45" s="169"/>
      <c r="AH45" s="169"/>
      <c r="AI45" s="169"/>
      <c r="AJ45" s="169"/>
      <c r="AK45" s="99" t="str">
        <f t="shared" si="7"/>
        <v/>
      </c>
      <c r="AL45" s="100" t="str">
        <f t="shared" si="8"/>
        <v/>
      </c>
      <c r="AM45" s="100" t="str">
        <f t="shared" si="9"/>
        <v/>
      </c>
      <c r="AN45" s="100" t="str">
        <f t="shared" si="10"/>
        <v/>
      </c>
      <c r="AO45" s="170"/>
      <c r="AP45" s="170"/>
      <c r="AQ45" s="170"/>
      <c r="AR45" s="170"/>
      <c r="AS45" s="108" t="str">
        <f>IF(AO45&lt;&gt;"",AO45,"")</f>
        <v/>
      </c>
      <c r="AT45" s="109" t="str">
        <f>IF(AO45&lt;&gt;"",HOUR(AO45),"")</f>
        <v/>
      </c>
      <c r="AU45" s="109" t="str">
        <f>IF(AO45&lt;&gt;"",MINUTE(AO45),"")</f>
        <v/>
      </c>
      <c r="AV45" s="110" t="str">
        <f t="shared" si="11"/>
        <v/>
      </c>
      <c r="AW45" s="111" t="b">
        <f t="shared" si="12"/>
        <v>0</v>
      </c>
      <c r="AX45" s="112"/>
      <c r="AY45" s="110" t="str">
        <f>IF(AO45&lt;&gt;"",IF(AV45&lt;55,AV45,IF(AV45&lt;61,60,AV45-60)),"")</f>
        <v/>
      </c>
      <c r="AZ45" s="112"/>
      <c r="BA45" s="112"/>
      <c r="BB45" s="140"/>
      <c r="BC45" s="141"/>
      <c r="BD45" s="142"/>
      <c r="BF45" s="147"/>
      <c r="BG45" s="147"/>
      <c r="BH45" s="147"/>
      <c r="BI45" s="147"/>
      <c r="BJ45" s="147"/>
      <c r="BK45" s="147"/>
      <c r="BL45" s="147"/>
      <c r="BM45" s="147"/>
      <c r="BN45" s="147"/>
      <c r="BO45" s="147"/>
      <c r="BP45" s="147"/>
      <c r="BQ45" s="147"/>
      <c r="BR45" s="147"/>
      <c r="BS45" s="147"/>
      <c r="BT45" s="147"/>
      <c r="BU45" s="147"/>
      <c r="BV45" s="147"/>
      <c r="BW45" s="147"/>
      <c r="BX45" s="147"/>
      <c r="BY45" s="147"/>
      <c r="BZ45" s="147"/>
      <c r="CA45" s="147"/>
      <c r="CB45" s="147"/>
      <c r="CC45" s="147"/>
      <c r="CD45" s="147"/>
      <c r="CE45" s="147"/>
      <c r="CF45" s="147"/>
      <c r="CG45" s="147"/>
      <c r="CH45" s="147"/>
      <c r="CI45" s="147"/>
      <c r="CJ45" s="147"/>
    </row>
    <row r="46" spans="1:88" x14ac:dyDescent="0.25">
      <c r="A46" s="207"/>
      <c r="B46" s="166"/>
      <c r="C46" s="167"/>
      <c r="D46" s="168"/>
      <c r="E46" s="188"/>
      <c r="F46" s="188"/>
      <c r="G46" s="188"/>
      <c r="H46" s="188"/>
      <c r="I46" s="101" t="str">
        <f>IF(E46&lt;&gt;"",E46,"")</f>
        <v/>
      </c>
      <c r="J46" s="102" t="str">
        <f>IF(E46&lt;&gt;"",HOUR(E46)+1,"")</f>
        <v/>
      </c>
      <c r="K46" s="102" t="str">
        <f>IF(E46&lt;&gt;"",MINUTE(E46),"")</f>
        <v/>
      </c>
      <c r="L46" s="102" t="str">
        <f>IF(E46&lt;&gt;"",60-K46,"")</f>
        <v/>
      </c>
      <c r="M46" s="189"/>
      <c r="N46" s="189"/>
      <c r="O46" s="189"/>
      <c r="P46" s="189"/>
      <c r="Q46" s="108" t="str">
        <f>IF(M46&lt;&gt;"",M46,"")</f>
        <v/>
      </c>
      <c r="R46" s="109" t="str">
        <f>IF(M46&lt;&gt;"",HOUR(M46),"")</f>
        <v/>
      </c>
      <c r="S46" s="109" t="str">
        <f>IF(M46&lt;&gt;"",MINUTE(M46),"")</f>
        <v/>
      </c>
      <c r="T46" s="110" t="str">
        <f t="shared" si="5"/>
        <v/>
      </c>
      <c r="U46" s="111" t="b">
        <f t="shared" si="6"/>
        <v>0</v>
      </c>
      <c r="V46" s="113"/>
      <c r="W46" s="110" t="str">
        <f>IF(M46&lt;&gt;"",IF(T46&lt;55,T46,IF(T46&lt;61,60,T46-60)),"")</f>
        <v/>
      </c>
      <c r="X46" s="113">
        <f>ROUNDDOWN(T47/60,0)</f>
        <v>0</v>
      </c>
      <c r="Y46" s="113"/>
      <c r="Z46" s="143"/>
      <c r="AA46" s="144"/>
      <c r="AB46" s="145"/>
      <c r="AD46" s="166"/>
      <c r="AE46" s="167"/>
      <c r="AF46" s="168"/>
      <c r="AG46" s="234"/>
      <c r="AH46" s="234"/>
      <c r="AI46" s="234"/>
      <c r="AJ46" s="234"/>
      <c r="AK46" s="106" t="str">
        <f t="shared" si="7"/>
        <v/>
      </c>
      <c r="AL46" s="107" t="str">
        <f t="shared" si="8"/>
        <v/>
      </c>
      <c r="AM46" s="107" t="str">
        <f t="shared" si="9"/>
        <v/>
      </c>
      <c r="AN46" s="107" t="str">
        <f t="shared" si="10"/>
        <v/>
      </c>
      <c r="AO46" s="235"/>
      <c r="AP46" s="235"/>
      <c r="AQ46" s="235"/>
      <c r="AR46" s="235"/>
      <c r="AS46" s="108" t="str">
        <f>IF(AO46&lt;&gt;"",AO46,"")</f>
        <v/>
      </c>
      <c r="AT46" s="109" t="str">
        <f>IF(AO46&lt;&gt;"",HOUR(AO46),"")</f>
        <v/>
      </c>
      <c r="AU46" s="109" t="str">
        <f>IF(AO46&lt;&gt;"",MINUTE(AO46),"")</f>
        <v/>
      </c>
      <c r="AV46" s="110" t="str">
        <f t="shared" si="11"/>
        <v/>
      </c>
      <c r="AW46" s="111" t="b">
        <f t="shared" si="12"/>
        <v>0</v>
      </c>
      <c r="AX46" s="113"/>
      <c r="AY46" s="110" t="str">
        <f>IF(AO46&lt;&gt;"",IF(AV46&lt;55,AV46,IF(AV46&lt;61,60,AV46-60)),"")</f>
        <v/>
      </c>
      <c r="AZ46" s="113">
        <f>ROUNDDOWN(AV47/60,0)</f>
        <v>0</v>
      </c>
      <c r="BA46" s="113"/>
      <c r="BB46" s="143"/>
      <c r="BC46" s="144"/>
      <c r="BD46" s="145"/>
      <c r="BF46" s="147" t="s">
        <v>88</v>
      </c>
      <c r="BG46" s="147"/>
      <c r="BH46" s="147"/>
      <c r="BI46" s="147"/>
      <c r="BJ46" s="147"/>
      <c r="BK46" s="147"/>
      <c r="BL46" s="147"/>
      <c r="BM46" s="147"/>
      <c r="BN46" s="147"/>
      <c r="BO46" s="147"/>
      <c r="BP46" s="147"/>
      <c r="BQ46" s="147"/>
      <c r="BR46" s="147"/>
      <c r="BS46" s="147"/>
      <c r="BT46" s="147"/>
      <c r="BU46" s="147"/>
      <c r="BV46" s="147"/>
      <c r="BW46" s="147"/>
      <c r="BX46" s="147"/>
      <c r="BY46" s="147"/>
      <c r="BZ46" s="147"/>
      <c r="CA46" s="147"/>
      <c r="CB46" s="147"/>
      <c r="CC46" s="147"/>
      <c r="CD46" s="147"/>
      <c r="CE46" s="147"/>
      <c r="CF46" s="147"/>
      <c r="CG46" s="147"/>
      <c r="CH46" s="147"/>
      <c r="CI46" s="147"/>
      <c r="CJ46" s="147"/>
    </row>
    <row r="47" spans="1:88" s="72" customFormat="1" ht="12.75" hidden="1" customHeight="1" x14ac:dyDescent="0.25">
      <c r="A47" s="62"/>
      <c r="B47" s="94"/>
      <c r="C47" s="95"/>
      <c r="D47" s="96"/>
      <c r="E47" s="63"/>
      <c r="F47" s="64"/>
      <c r="G47" s="64"/>
      <c r="H47" s="64"/>
      <c r="I47" s="103"/>
      <c r="J47" s="104"/>
      <c r="K47" s="104"/>
      <c r="L47" s="105"/>
      <c r="M47" s="66"/>
      <c r="N47" s="67"/>
      <c r="O47" s="67"/>
      <c r="P47" s="68"/>
      <c r="Q47" s="114"/>
      <c r="R47" s="115"/>
      <c r="S47" s="115"/>
      <c r="T47" s="110">
        <f>SUM(T44:T46)</f>
        <v>0</v>
      </c>
      <c r="U47" s="111">
        <f>SUM(U44:U46)</f>
        <v>0</v>
      </c>
      <c r="V47" s="116">
        <f>ROUNDDOWN(T47/60+U47,0)</f>
        <v>0</v>
      </c>
      <c r="W47" s="117">
        <f>SUM(W44:W46)</f>
        <v>0</v>
      </c>
      <c r="X47" s="118">
        <f>IF(T47&lt;60,T47,T47-(60*X46))</f>
        <v>0</v>
      </c>
      <c r="Y47" s="119">
        <f>IF(X47="",0,VLOOKUP(X47,calendar!$A$18:$B$28,2))</f>
        <v>0</v>
      </c>
      <c r="Z47" s="69"/>
      <c r="AA47" s="70"/>
      <c r="AB47" s="71"/>
      <c r="AD47" s="94"/>
      <c r="AE47" s="95"/>
      <c r="AF47" s="96"/>
      <c r="AG47" s="236"/>
      <c r="AH47" s="237"/>
      <c r="AI47" s="237"/>
      <c r="AJ47" s="237"/>
      <c r="AK47" s="108" t="str">
        <f t="shared" si="7"/>
        <v/>
      </c>
      <c r="AL47" s="109" t="str">
        <f t="shared" si="8"/>
        <v/>
      </c>
      <c r="AM47" s="109" t="str">
        <f t="shared" si="9"/>
        <v/>
      </c>
      <c r="AN47" s="109" t="str">
        <f t="shared" si="10"/>
        <v/>
      </c>
      <c r="AO47" s="238"/>
      <c r="AP47" s="239"/>
      <c r="AQ47" s="239"/>
      <c r="AR47" s="240"/>
      <c r="AS47" s="114"/>
      <c r="AT47" s="115"/>
      <c r="AU47" s="115"/>
      <c r="AV47" s="110">
        <f>SUM(AV44:AV46)</f>
        <v>0</v>
      </c>
      <c r="AW47" s="111">
        <f>SUM(AW44:AW46)</f>
        <v>0</v>
      </c>
      <c r="AX47" s="116">
        <f>ROUNDDOWN(AV47/60+AW47,0)</f>
        <v>0</v>
      </c>
      <c r="AY47" s="117">
        <f>SUM(AY44:AY46)</f>
        <v>0</v>
      </c>
      <c r="AZ47" s="118">
        <f>IF(AV47&lt;60,AV47,AV47-(60*AZ46))</f>
        <v>0</v>
      </c>
      <c r="BA47" s="119">
        <f>IF(AZ47="",0,VLOOKUP(AZ47,calendar!$A$18:$B$28,2))</f>
        <v>0</v>
      </c>
      <c r="BB47" s="69"/>
      <c r="BC47" s="70"/>
      <c r="BD47" s="71"/>
      <c r="BF47" s="147"/>
      <c r="BG47" s="147"/>
      <c r="BH47" s="147"/>
      <c r="BI47" s="147"/>
      <c r="BJ47" s="147"/>
      <c r="BK47" s="147"/>
      <c r="BL47" s="147"/>
      <c r="BM47" s="147"/>
      <c r="BN47" s="147"/>
      <c r="BO47" s="147"/>
      <c r="BP47" s="147"/>
      <c r="BQ47" s="147"/>
      <c r="BR47" s="147"/>
      <c r="BS47" s="147"/>
      <c r="BT47" s="147"/>
      <c r="BU47" s="147"/>
      <c r="BV47" s="147"/>
      <c r="BW47" s="147"/>
      <c r="BX47" s="147"/>
      <c r="BY47" s="147"/>
      <c r="BZ47" s="147"/>
      <c r="CA47" s="147"/>
      <c r="CB47" s="147"/>
      <c r="CC47" s="147"/>
      <c r="CD47" s="147"/>
      <c r="CE47" s="147"/>
      <c r="CF47" s="147"/>
      <c r="CG47" s="147"/>
      <c r="CH47" s="147"/>
      <c r="CI47" s="147"/>
      <c r="CJ47" s="147"/>
    </row>
    <row r="48" spans="1:88" x14ac:dyDescent="0.25">
      <c r="A48" s="207" t="s">
        <v>73</v>
      </c>
      <c r="B48" s="160">
        <f>calendar!$E20</f>
        <v>44453</v>
      </c>
      <c r="C48" s="161"/>
      <c r="D48" s="162"/>
      <c r="E48" s="187"/>
      <c r="F48" s="187"/>
      <c r="G48" s="187"/>
      <c r="H48" s="187"/>
      <c r="I48" s="97" t="str">
        <f>IF(E48&lt;&gt;"",E48,"")</f>
        <v/>
      </c>
      <c r="J48" s="98" t="str">
        <f>IF(E48&lt;&gt;"",HOUR(E48)+1,"")</f>
        <v/>
      </c>
      <c r="K48" s="98" t="str">
        <f>IF(E48&lt;&gt;"",MINUTE(E48),"")</f>
        <v/>
      </c>
      <c r="L48" s="98" t="str">
        <f>IF(E48&lt;&gt;"",60-K48,"")</f>
        <v/>
      </c>
      <c r="M48" s="170"/>
      <c r="N48" s="170"/>
      <c r="O48" s="170"/>
      <c r="P48" s="170"/>
      <c r="Q48" s="108" t="str">
        <f>IF(M48&lt;&gt;"",M48,"")</f>
        <v/>
      </c>
      <c r="R48" s="109" t="str">
        <f>IF(M48&lt;&gt;"",HOUR(M48),"")</f>
        <v/>
      </c>
      <c r="S48" s="109" t="str">
        <f>IF(M48&lt;&gt;"",MINUTE(M48),"")</f>
        <v/>
      </c>
      <c r="T48" s="110" t="str">
        <f t="shared" si="5"/>
        <v/>
      </c>
      <c r="U48" s="111" t="b">
        <f t="shared" si="6"/>
        <v>0</v>
      </c>
      <c r="V48" s="111"/>
      <c r="W48" s="110" t="str">
        <f>IF(M48&lt;&gt;"",IF(T48&lt;55,T48,IF(T48&lt;61,60,T48-60)),"")</f>
        <v/>
      </c>
      <c r="X48" s="111"/>
      <c r="Y48" s="111"/>
      <c r="Z48" s="137">
        <f>IF(Y51&gt;=0,V51+Y51,"")</f>
        <v>0</v>
      </c>
      <c r="AA48" s="138"/>
      <c r="AB48" s="139"/>
      <c r="AD48" s="160">
        <f>calendar!$E27</f>
        <v>44460</v>
      </c>
      <c r="AE48" s="161"/>
      <c r="AF48" s="162"/>
      <c r="AG48" s="187"/>
      <c r="AH48" s="187"/>
      <c r="AI48" s="187"/>
      <c r="AJ48" s="187"/>
      <c r="AK48" s="97" t="str">
        <f t="shared" si="7"/>
        <v/>
      </c>
      <c r="AL48" s="98" t="str">
        <f t="shared" si="8"/>
        <v/>
      </c>
      <c r="AM48" s="98" t="str">
        <f t="shared" si="9"/>
        <v/>
      </c>
      <c r="AN48" s="98" t="str">
        <f t="shared" si="10"/>
        <v/>
      </c>
      <c r="AO48" s="136"/>
      <c r="AP48" s="136"/>
      <c r="AQ48" s="136"/>
      <c r="AR48" s="136"/>
      <c r="AS48" s="108" t="str">
        <f>IF(AO48&lt;&gt;"",AO48,"")</f>
        <v/>
      </c>
      <c r="AT48" s="109" t="str">
        <f>IF(AO48&lt;&gt;"",HOUR(AO48),"")</f>
        <v/>
      </c>
      <c r="AU48" s="109" t="str">
        <f>IF(AO48&lt;&gt;"",MINUTE(AO48),"")</f>
        <v/>
      </c>
      <c r="AV48" s="110" t="str">
        <f t="shared" si="11"/>
        <v/>
      </c>
      <c r="AW48" s="111" t="b">
        <f t="shared" si="12"/>
        <v>0</v>
      </c>
      <c r="AX48" s="111"/>
      <c r="AY48" s="110" t="str">
        <f>IF(AO48&lt;&gt;"",IF(AV48&lt;55,AV48,IF(AV48&lt;61,60,AV48-60)),"")</f>
        <v/>
      </c>
      <c r="AZ48" s="111"/>
      <c r="BA48" s="111"/>
      <c r="BB48" s="137">
        <f>IF(BA51&gt;=0,AX51+BA51,"")</f>
        <v>0</v>
      </c>
      <c r="BC48" s="138"/>
      <c r="BD48" s="139"/>
      <c r="BF48" s="147"/>
      <c r="BG48" s="147"/>
      <c r="BH48" s="147"/>
      <c r="BI48" s="147"/>
      <c r="BJ48" s="147"/>
      <c r="BK48" s="147"/>
      <c r="BL48" s="147"/>
      <c r="BM48" s="147"/>
      <c r="BN48" s="147"/>
      <c r="BO48" s="147"/>
      <c r="BP48" s="147"/>
      <c r="BQ48" s="147"/>
      <c r="BR48" s="147"/>
      <c r="BS48" s="147"/>
      <c r="BT48" s="147"/>
      <c r="BU48" s="147"/>
      <c r="BV48" s="147"/>
      <c r="BW48" s="147"/>
      <c r="BX48" s="147"/>
      <c r="BY48" s="147"/>
      <c r="BZ48" s="147"/>
      <c r="CA48" s="147"/>
      <c r="CB48" s="147"/>
      <c r="CC48" s="147"/>
      <c r="CD48" s="147"/>
      <c r="CE48" s="147"/>
      <c r="CF48" s="147"/>
      <c r="CG48" s="147"/>
      <c r="CH48" s="147"/>
      <c r="CI48" s="147"/>
      <c r="CJ48" s="147"/>
    </row>
    <row r="49" spans="1:88" x14ac:dyDescent="0.25">
      <c r="A49" s="207"/>
      <c r="B49" s="163"/>
      <c r="C49" s="164"/>
      <c r="D49" s="165"/>
      <c r="E49" s="169"/>
      <c r="F49" s="169"/>
      <c r="G49" s="169"/>
      <c r="H49" s="169"/>
      <c r="I49" s="99" t="str">
        <f>IF(E49&lt;&gt;"",E49,"")</f>
        <v/>
      </c>
      <c r="J49" s="100" t="str">
        <f>IF(E49&lt;&gt;"",HOUR(E49)+1,"")</f>
        <v/>
      </c>
      <c r="K49" s="100" t="str">
        <f>IF(E49&lt;&gt;"",MINUTE(E49),"")</f>
        <v/>
      </c>
      <c r="L49" s="100" t="str">
        <f>IF(E49&lt;&gt;"",60-K49,"")</f>
        <v/>
      </c>
      <c r="M49" s="170"/>
      <c r="N49" s="170"/>
      <c r="O49" s="170"/>
      <c r="P49" s="170"/>
      <c r="Q49" s="108" t="str">
        <f>IF(M49&lt;&gt;"",M49,"")</f>
        <v/>
      </c>
      <c r="R49" s="109" t="str">
        <f>IF(M49&lt;&gt;"",HOUR(M49),"")</f>
        <v/>
      </c>
      <c r="S49" s="109" t="str">
        <f>IF(M49&lt;&gt;"",MINUTE(M49),"")</f>
        <v/>
      </c>
      <c r="T49" s="110" t="str">
        <f t="shared" si="5"/>
        <v/>
      </c>
      <c r="U49" s="111" t="b">
        <f t="shared" si="6"/>
        <v>0</v>
      </c>
      <c r="V49" s="112"/>
      <c r="W49" s="110" t="str">
        <f>IF(M49&lt;&gt;"",IF(T49&lt;55,T49,IF(T49&lt;61,60,T49-60)),"")</f>
        <v/>
      </c>
      <c r="X49" s="112"/>
      <c r="Y49" s="112"/>
      <c r="Z49" s="140"/>
      <c r="AA49" s="141"/>
      <c r="AB49" s="142"/>
      <c r="AD49" s="163"/>
      <c r="AE49" s="164"/>
      <c r="AF49" s="165"/>
      <c r="AG49" s="169"/>
      <c r="AH49" s="169"/>
      <c r="AI49" s="169"/>
      <c r="AJ49" s="169"/>
      <c r="AK49" s="99" t="str">
        <f t="shared" si="7"/>
        <v/>
      </c>
      <c r="AL49" s="100" t="str">
        <f t="shared" si="8"/>
        <v/>
      </c>
      <c r="AM49" s="100" t="str">
        <f t="shared" si="9"/>
        <v/>
      </c>
      <c r="AN49" s="100" t="str">
        <f t="shared" si="10"/>
        <v/>
      </c>
      <c r="AO49" s="170"/>
      <c r="AP49" s="170"/>
      <c r="AQ49" s="170"/>
      <c r="AR49" s="170"/>
      <c r="AS49" s="108" t="str">
        <f>IF(AO49&lt;&gt;"",AO49,"")</f>
        <v/>
      </c>
      <c r="AT49" s="109" t="str">
        <f>IF(AO49&lt;&gt;"",HOUR(AO49),"")</f>
        <v/>
      </c>
      <c r="AU49" s="109" t="str">
        <f>IF(AO49&lt;&gt;"",MINUTE(AO49),"")</f>
        <v/>
      </c>
      <c r="AV49" s="110" t="str">
        <f t="shared" si="11"/>
        <v/>
      </c>
      <c r="AW49" s="111" t="b">
        <f t="shared" si="12"/>
        <v>0</v>
      </c>
      <c r="AX49" s="112"/>
      <c r="AY49" s="110" t="str">
        <f>IF(AO49&lt;&gt;"",IF(AV49&lt;55,AV49,IF(AV49&lt;61,60,AV49-60)),"")</f>
        <v/>
      </c>
      <c r="AZ49" s="112"/>
      <c r="BA49" s="112"/>
      <c r="BB49" s="140"/>
      <c r="BC49" s="141"/>
      <c r="BD49" s="142"/>
      <c r="BF49" s="147"/>
      <c r="BG49" s="147"/>
      <c r="BH49" s="147"/>
      <c r="BI49" s="147"/>
      <c r="BJ49" s="147"/>
      <c r="BK49" s="147"/>
      <c r="BL49" s="147"/>
      <c r="BM49" s="147"/>
      <c r="BN49" s="147"/>
      <c r="BO49" s="147"/>
      <c r="BP49" s="147"/>
      <c r="BQ49" s="147"/>
      <c r="BR49" s="147"/>
      <c r="BS49" s="147"/>
      <c r="BT49" s="147"/>
      <c r="BU49" s="147"/>
      <c r="BV49" s="147"/>
      <c r="BW49" s="147"/>
      <c r="BX49" s="147"/>
      <c r="BY49" s="147"/>
      <c r="BZ49" s="147"/>
      <c r="CA49" s="147"/>
      <c r="CB49" s="147"/>
      <c r="CC49" s="147"/>
      <c r="CD49" s="147"/>
      <c r="CE49" s="147"/>
      <c r="CF49" s="147"/>
      <c r="CG49" s="147"/>
      <c r="CH49" s="147"/>
      <c r="CI49" s="147"/>
      <c r="CJ49" s="147"/>
    </row>
    <row r="50" spans="1:88" x14ac:dyDescent="0.25">
      <c r="A50" s="207"/>
      <c r="B50" s="166"/>
      <c r="C50" s="167"/>
      <c r="D50" s="168"/>
      <c r="E50" s="188"/>
      <c r="F50" s="188"/>
      <c r="G50" s="188"/>
      <c r="H50" s="188"/>
      <c r="I50" s="101" t="str">
        <f>IF(E50&lt;&gt;"",E50,"")</f>
        <v/>
      </c>
      <c r="J50" s="102" t="str">
        <f>IF(E50&lt;&gt;"",HOUR(E50)+1,"")</f>
        <v/>
      </c>
      <c r="K50" s="102" t="str">
        <f>IF(E50&lt;&gt;"",MINUTE(E50),"")</f>
        <v/>
      </c>
      <c r="L50" s="102" t="str">
        <f>IF(E50&lt;&gt;"",60-K50,"")</f>
        <v/>
      </c>
      <c r="M50" s="189"/>
      <c r="N50" s="189"/>
      <c r="O50" s="189"/>
      <c r="P50" s="189"/>
      <c r="Q50" s="108" t="str">
        <f>IF(M50&lt;&gt;"",M50,"")</f>
        <v/>
      </c>
      <c r="R50" s="109" t="str">
        <f>IF(M50&lt;&gt;"",HOUR(M50),"")</f>
        <v/>
      </c>
      <c r="S50" s="109" t="str">
        <f>IF(M50&lt;&gt;"",MINUTE(M50),"")</f>
        <v/>
      </c>
      <c r="T50" s="110" t="str">
        <f t="shared" si="5"/>
        <v/>
      </c>
      <c r="U50" s="111" t="b">
        <f t="shared" si="6"/>
        <v>0</v>
      </c>
      <c r="V50" s="113"/>
      <c r="W50" s="110" t="str">
        <f>IF(M50&lt;&gt;"",IF(T50&lt;55,T50,IF(T50&lt;61,60,T50-60)),"")</f>
        <v/>
      </c>
      <c r="X50" s="113">
        <f>ROUNDDOWN(T51/60,0)</f>
        <v>0</v>
      </c>
      <c r="Y50" s="113"/>
      <c r="Z50" s="143"/>
      <c r="AA50" s="144"/>
      <c r="AB50" s="145"/>
      <c r="AD50" s="166"/>
      <c r="AE50" s="167"/>
      <c r="AF50" s="168"/>
      <c r="AG50" s="234"/>
      <c r="AH50" s="234"/>
      <c r="AI50" s="234"/>
      <c r="AJ50" s="234"/>
      <c r="AK50" s="106" t="str">
        <f t="shared" si="7"/>
        <v/>
      </c>
      <c r="AL50" s="107" t="str">
        <f t="shared" si="8"/>
        <v/>
      </c>
      <c r="AM50" s="107" t="str">
        <f t="shared" si="9"/>
        <v/>
      </c>
      <c r="AN50" s="107" t="str">
        <f t="shared" si="10"/>
        <v/>
      </c>
      <c r="AO50" s="235"/>
      <c r="AP50" s="235"/>
      <c r="AQ50" s="235"/>
      <c r="AR50" s="235"/>
      <c r="AS50" s="108" t="str">
        <f>IF(AO50&lt;&gt;"",AO50,"")</f>
        <v/>
      </c>
      <c r="AT50" s="109" t="str">
        <f>IF(AO50&lt;&gt;"",HOUR(AO50),"")</f>
        <v/>
      </c>
      <c r="AU50" s="109" t="str">
        <f>IF(AO50&lt;&gt;"",MINUTE(AO50),"")</f>
        <v/>
      </c>
      <c r="AV50" s="110" t="str">
        <f t="shared" si="11"/>
        <v/>
      </c>
      <c r="AW50" s="111" t="b">
        <f t="shared" si="12"/>
        <v>0</v>
      </c>
      <c r="AX50" s="113"/>
      <c r="AY50" s="110" t="str">
        <f>IF(AO50&lt;&gt;"",IF(AV50&lt;55,AV50,IF(AV50&lt;61,60,AV50-60)),"")</f>
        <v/>
      </c>
      <c r="AZ50" s="113">
        <f>ROUNDDOWN(AV51/60,0)</f>
        <v>0</v>
      </c>
      <c r="BA50" s="113"/>
      <c r="BB50" s="143"/>
      <c r="BC50" s="144"/>
      <c r="BD50" s="145"/>
      <c r="BF50" s="147" t="s">
        <v>89</v>
      </c>
      <c r="BG50" s="147"/>
      <c r="BH50" s="147"/>
      <c r="BI50" s="147"/>
      <c r="BJ50" s="147"/>
      <c r="BK50" s="147"/>
      <c r="BL50" s="147"/>
      <c r="BM50" s="147"/>
      <c r="BN50" s="147"/>
      <c r="BO50" s="147"/>
      <c r="BP50" s="147"/>
      <c r="BQ50" s="147"/>
      <c r="BR50" s="147"/>
      <c r="BS50" s="147"/>
      <c r="BT50" s="147"/>
      <c r="BU50" s="147"/>
      <c r="BV50" s="147"/>
      <c r="BW50" s="147"/>
      <c r="BX50" s="147"/>
      <c r="BY50" s="147"/>
      <c r="BZ50" s="147"/>
      <c r="CA50" s="147"/>
      <c r="CB50" s="147"/>
      <c r="CC50" s="147"/>
      <c r="CD50" s="147"/>
      <c r="CE50" s="147"/>
      <c r="CF50" s="147"/>
      <c r="CG50" s="147"/>
      <c r="CH50" s="147"/>
      <c r="CI50" s="147"/>
      <c r="CJ50" s="147"/>
    </row>
    <row r="51" spans="1:88" s="72" customFormat="1" ht="12.75" hidden="1" customHeight="1" x14ac:dyDescent="0.25">
      <c r="A51" s="62"/>
      <c r="B51" s="94"/>
      <c r="C51" s="95"/>
      <c r="D51" s="96"/>
      <c r="E51" s="63"/>
      <c r="F51" s="64"/>
      <c r="G51" s="64"/>
      <c r="H51" s="64"/>
      <c r="I51" s="103"/>
      <c r="J51" s="104"/>
      <c r="K51" s="104"/>
      <c r="L51" s="105"/>
      <c r="M51" s="66"/>
      <c r="N51" s="67"/>
      <c r="O51" s="67"/>
      <c r="P51" s="68"/>
      <c r="Q51" s="114"/>
      <c r="R51" s="115"/>
      <c r="S51" s="115"/>
      <c r="T51" s="110">
        <f>SUM(T48:T50)</f>
        <v>0</v>
      </c>
      <c r="U51" s="111">
        <f>SUM(U48:U50)</f>
        <v>0</v>
      </c>
      <c r="V51" s="116">
        <f>ROUNDDOWN(T51/60+U51,0)</f>
        <v>0</v>
      </c>
      <c r="W51" s="117">
        <f>SUM(W48:W50)</f>
        <v>0</v>
      </c>
      <c r="X51" s="118">
        <f>IF(T51&lt;60,T51,T51-(60*X50))</f>
        <v>0</v>
      </c>
      <c r="Y51" s="119">
        <f>IF(X51="",0,VLOOKUP(X51,calendar!$A$18:$B$28,2))</f>
        <v>0</v>
      </c>
      <c r="Z51" s="69"/>
      <c r="AA51" s="70"/>
      <c r="AB51" s="71"/>
      <c r="AD51" s="94"/>
      <c r="AE51" s="95"/>
      <c r="AF51" s="96"/>
      <c r="AG51" s="236"/>
      <c r="AH51" s="237"/>
      <c r="AI51" s="237"/>
      <c r="AJ51" s="237"/>
      <c r="AK51" s="108" t="str">
        <f t="shared" si="7"/>
        <v/>
      </c>
      <c r="AL51" s="109" t="str">
        <f t="shared" si="8"/>
        <v/>
      </c>
      <c r="AM51" s="109" t="str">
        <f t="shared" si="9"/>
        <v/>
      </c>
      <c r="AN51" s="109" t="str">
        <f t="shared" si="10"/>
        <v/>
      </c>
      <c r="AO51" s="238"/>
      <c r="AP51" s="239"/>
      <c r="AQ51" s="239"/>
      <c r="AR51" s="240"/>
      <c r="AS51" s="114"/>
      <c r="AT51" s="115"/>
      <c r="AU51" s="115"/>
      <c r="AV51" s="110">
        <f>SUM(AV48:AV50)</f>
        <v>0</v>
      </c>
      <c r="AW51" s="111">
        <f>SUM(AW48:AW50)</f>
        <v>0</v>
      </c>
      <c r="AX51" s="116">
        <f>ROUNDDOWN(AV51/60+AW51,0)</f>
        <v>0</v>
      </c>
      <c r="AY51" s="117">
        <f>SUM(AY48:AY50)</f>
        <v>0</v>
      </c>
      <c r="AZ51" s="118">
        <f>IF(AV51&lt;60,AV51,AV51-(60*AZ50))</f>
        <v>0</v>
      </c>
      <c r="BA51" s="119">
        <f>IF(AZ51="",0,VLOOKUP(AZ51,calendar!$A$18:$B$28,2))</f>
        <v>0</v>
      </c>
      <c r="BB51" s="69"/>
      <c r="BC51" s="70"/>
      <c r="BD51" s="71"/>
    </row>
    <row r="52" spans="1:88" x14ac:dyDescent="0.25">
      <c r="A52" s="207" t="s">
        <v>78</v>
      </c>
      <c r="B52" s="160">
        <f>calendar!$E21</f>
        <v>44454</v>
      </c>
      <c r="C52" s="161"/>
      <c r="D52" s="162"/>
      <c r="E52" s="187"/>
      <c r="F52" s="187"/>
      <c r="G52" s="187"/>
      <c r="H52" s="187"/>
      <c r="I52" s="97" t="str">
        <f>IF(E52&lt;&gt;"",E52,"")</f>
        <v/>
      </c>
      <c r="J52" s="98" t="str">
        <f>IF(E52&lt;&gt;"",HOUR(E52)+1,"")</f>
        <v/>
      </c>
      <c r="K52" s="98" t="str">
        <f>IF(E52&lt;&gt;"",MINUTE(E52),"")</f>
        <v/>
      </c>
      <c r="L52" s="98" t="str">
        <f>IF(E52&lt;&gt;"",60-K52,"")</f>
        <v/>
      </c>
      <c r="M52" s="136"/>
      <c r="N52" s="136"/>
      <c r="O52" s="136"/>
      <c r="P52" s="136"/>
      <c r="Q52" s="108" t="str">
        <f>IF(M52&lt;&gt;"",M52,"")</f>
        <v/>
      </c>
      <c r="R52" s="109" t="str">
        <f>IF(M52&lt;&gt;"",HOUR(M52),"")</f>
        <v/>
      </c>
      <c r="S52" s="109" t="str">
        <f>IF(M52&lt;&gt;"",MINUTE(M52),"")</f>
        <v/>
      </c>
      <c r="T52" s="110" t="str">
        <f t="shared" si="5"/>
        <v/>
      </c>
      <c r="U52" s="111" t="b">
        <f t="shared" si="6"/>
        <v>0</v>
      </c>
      <c r="V52" s="111"/>
      <c r="W52" s="110" t="str">
        <f>IF(M52&lt;&gt;"",IF(T52&lt;55,T52,IF(T52&lt;61,60,T52-60)),"")</f>
        <v/>
      </c>
      <c r="X52" s="111"/>
      <c r="Y52" s="111"/>
      <c r="Z52" s="137">
        <f>IF(Y55&gt;=0,V55+Y55,"")</f>
        <v>0</v>
      </c>
      <c r="AA52" s="138"/>
      <c r="AB52" s="139"/>
      <c r="AD52" s="160">
        <f>calendar!$E28</f>
        <v>44461</v>
      </c>
      <c r="AE52" s="161"/>
      <c r="AF52" s="162"/>
      <c r="AG52" s="187"/>
      <c r="AH52" s="187"/>
      <c r="AI52" s="187"/>
      <c r="AJ52" s="187"/>
      <c r="AK52" s="97" t="str">
        <f t="shared" si="7"/>
        <v/>
      </c>
      <c r="AL52" s="98" t="str">
        <f t="shared" si="8"/>
        <v/>
      </c>
      <c r="AM52" s="98" t="str">
        <f t="shared" si="9"/>
        <v/>
      </c>
      <c r="AN52" s="98" t="str">
        <f t="shared" si="10"/>
        <v/>
      </c>
      <c r="AO52" s="136"/>
      <c r="AP52" s="136"/>
      <c r="AQ52" s="136"/>
      <c r="AR52" s="136"/>
      <c r="AS52" s="108" t="str">
        <f>IF(AO52&lt;&gt;"",AO52,"")</f>
        <v/>
      </c>
      <c r="AT52" s="109" t="str">
        <f>IF(AO52&lt;&gt;"",HOUR(AO52),"")</f>
        <v/>
      </c>
      <c r="AU52" s="109" t="str">
        <f>IF(AO52&lt;&gt;"",MINUTE(AO52),"")</f>
        <v/>
      </c>
      <c r="AV52" s="110" t="str">
        <f t="shared" si="11"/>
        <v/>
      </c>
      <c r="AW52" s="111" t="b">
        <f t="shared" si="12"/>
        <v>0</v>
      </c>
      <c r="AX52" s="111"/>
      <c r="AY52" s="110" t="str">
        <f>IF(AO52&lt;&gt;"",IF(AV52&lt;55,AV52,IF(AV52&lt;61,60,AV52-60)),"")</f>
        <v/>
      </c>
      <c r="AZ52" s="111"/>
      <c r="BA52" s="111"/>
      <c r="BB52" s="137">
        <f>IF(BA55&gt;=0,AX55+BA55,"")</f>
        <v>0</v>
      </c>
      <c r="BC52" s="138"/>
      <c r="BD52" s="139"/>
      <c r="BF52" s="147" t="s">
        <v>90</v>
      </c>
      <c r="BG52" s="147"/>
      <c r="BH52" s="147"/>
      <c r="BI52" s="147"/>
      <c r="BJ52" s="147"/>
      <c r="BK52" s="147"/>
      <c r="BL52" s="147"/>
      <c r="BM52" s="147"/>
      <c r="BN52" s="147"/>
      <c r="BO52" s="147"/>
      <c r="BP52" s="147"/>
      <c r="BQ52" s="147"/>
      <c r="BR52" s="147"/>
      <c r="BS52" s="147"/>
      <c r="BT52" s="147"/>
      <c r="BU52" s="147"/>
      <c r="BV52" s="147"/>
      <c r="BW52" s="147"/>
      <c r="BX52" s="147"/>
      <c r="BY52" s="147"/>
      <c r="BZ52" s="147"/>
      <c r="CA52" s="147"/>
      <c r="CB52" s="147"/>
      <c r="CC52" s="147"/>
      <c r="CD52" s="147"/>
      <c r="CE52" s="147"/>
      <c r="CF52" s="147"/>
      <c r="CG52" s="147"/>
      <c r="CH52" s="147"/>
      <c r="CI52" s="147"/>
      <c r="CJ52" s="147"/>
    </row>
    <row r="53" spans="1:88" x14ac:dyDescent="0.25">
      <c r="A53" s="207"/>
      <c r="B53" s="163"/>
      <c r="C53" s="164"/>
      <c r="D53" s="165"/>
      <c r="E53" s="169"/>
      <c r="F53" s="169"/>
      <c r="G53" s="169"/>
      <c r="H53" s="169"/>
      <c r="I53" s="99" t="str">
        <f>IF(E53&lt;&gt;"",E53,"")</f>
        <v/>
      </c>
      <c r="J53" s="100" t="str">
        <f>IF(E53&lt;&gt;"",HOUR(E53)+1,"")</f>
        <v/>
      </c>
      <c r="K53" s="100" t="str">
        <f>IF(E53&lt;&gt;"",MINUTE(E53),"")</f>
        <v/>
      </c>
      <c r="L53" s="100" t="str">
        <f>IF(E53&lt;&gt;"",60-K53,"")</f>
        <v/>
      </c>
      <c r="M53" s="170"/>
      <c r="N53" s="170"/>
      <c r="O53" s="170"/>
      <c r="P53" s="170"/>
      <c r="Q53" s="108" t="str">
        <f>IF(M53&lt;&gt;"",M53,"")</f>
        <v/>
      </c>
      <c r="R53" s="109" t="str">
        <f>IF(M53&lt;&gt;"",HOUR(M53),"")</f>
        <v/>
      </c>
      <c r="S53" s="109" t="str">
        <f>IF(M53&lt;&gt;"",MINUTE(M53),"")</f>
        <v/>
      </c>
      <c r="T53" s="110" t="str">
        <f t="shared" si="5"/>
        <v/>
      </c>
      <c r="U53" s="111" t="b">
        <f t="shared" si="6"/>
        <v>0</v>
      </c>
      <c r="V53" s="112"/>
      <c r="W53" s="110" t="str">
        <f>IF(M53&lt;&gt;"",IF(T53&lt;55,T53,IF(T53&lt;61,60,T53-60)),"")</f>
        <v/>
      </c>
      <c r="X53" s="112"/>
      <c r="Y53" s="112"/>
      <c r="Z53" s="140"/>
      <c r="AA53" s="141"/>
      <c r="AB53" s="142"/>
      <c r="AD53" s="163"/>
      <c r="AE53" s="164"/>
      <c r="AF53" s="165"/>
      <c r="AG53" s="169"/>
      <c r="AH53" s="169"/>
      <c r="AI53" s="169"/>
      <c r="AJ53" s="169"/>
      <c r="AK53" s="99" t="str">
        <f t="shared" si="7"/>
        <v/>
      </c>
      <c r="AL53" s="100" t="str">
        <f t="shared" si="8"/>
        <v/>
      </c>
      <c r="AM53" s="100" t="str">
        <f t="shared" si="9"/>
        <v/>
      </c>
      <c r="AN53" s="100" t="str">
        <f t="shared" si="10"/>
        <v/>
      </c>
      <c r="AO53" s="170"/>
      <c r="AP53" s="170"/>
      <c r="AQ53" s="170"/>
      <c r="AR53" s="170"/>
      <c r="AS53" s="108" t="str">
        <f>IF(AO53&lt;&gt;"",AO53,"")</f>
        <v/>
      </c>
      <c r="AT53" s="109" t="str">
        <f>IF(AO53&lt;&gt;"",HOUR(AO53),"")</f>
        <v/>
      </c>
      <c r="AU53" s="109" t="str">
        <f>IF(AO53&lt;&gt;"",MINUTE(AO53),"")</f>
        <v/>
      </c>
      <c r="AV53" s="110" t="str">
        <f t="shared" si="11"/>
        <v/>
      </c>
      <c r="AW53" s="111" t="b">
        <f t="shared" si="12"/>
        <v>0</v>
      </c>
      <c r="AX53" s="112"/>
      <c r="AY53" s="110" t="str">
        <f>IF(AO53&lt;&gt;"",IF(AV53&lt;55,AV53,IF(AV53&lt;61,60,AV53-60)),"")</f>
        <v/>
      </c>
      <c r="AZ53" s="112"/>
      <c r="BA53" s="112"/>
      <c r="BB53" s="140"/>
      <c r="BC53" s="141"/>
      <c r="BD53" s="142"/>
      <c r="BF53" s="147"/>
      <c r="BG53" s="147"/>
      <c r="BH53" s="147"/>
      <c r="BI53" s="147"/>
      <c r="BJ53" s="147"/>
      <c r="BK53" s="147"/>
      <c r="BL53" s="147"/>
      <c r="BM53" s="147"/>
      <c r="BN53" s="147"/>
      <c r="BO53" s="147"/>
      <c r="BP53" s="147"/>
      <c r="BQ53" s="147"/>
      <c r="BR53" s="147"/>
      <c r="BS53" s="147"/>
      <c r="BT53" s="147"/>
      <c r="BU53" s="147"/>
      <c r="BV53" s="147"/>
      <c r="BW53" s="147"/>
      <c r="BX53" s="147"/>
      <c r="BY53" s="147"/>
      <c r="BZ53" s="147"/>
      <c r="CA53" s="147"/>
      <c r="CB53" s="147"/>
      <c r="CC53" s="147"/>
      <c r="CD53" s="147"/>
      <c r="CE53" s="147"/>
      <c r="CF53" s="147"/>
      <c r="CG53" s="147"/>
      <c r="CH53" s="147"/>
      <c r="CI53" s="147"/>
      <c r="CJ53" s="147"/>
    </row>
    <row r="54" spans="1:88" x14ac:dyDescent="0.25">
      <c r="A54" s="207"/>
      <c r="B54" s="166"/>
      <c r="C54" s="167"/>
      <c r="D54" s="168"/>
      <c r="E54" s="188"/>
      <c r="F54" s="188"/>
      <c r="G54" s="188"/>
      <c r="H54" s="188"/>
      <c r="I54" s="101" t="str">
        <f>IF(E54&lt;&gt;"",E54,"")</f>
        <v/>
      </c>
      <c r="J54" s="102" t="str">
        <f>IF(E54&lt;&gt;"",HOUR(E54)+1,"")</f>
        <v/>
      </c>
      <c r="K54" s="102" t="str">
        <f>IF(E54&lt;&gt;"",MINUTE(E54),"")</f>
        <v/>
      </c>
      <c r="L54" s="102" t="str">
        <f>IF(E54&lt;&gt;"",60-K54,"")</f>
        <v/>
      </c>
      <c r="M54" s="189"/>
      <c r="N54" s="189"/>
      <c r="O54" s="189"/>
      <c r="P54" s="189"/>
      <c r="Q54" s="108" t="str">
        <f>IF(M54&lt;&gt;"",M54,"")</f>
        <v/>
      </c>
      <c r="R54" s="109" t="str">
        <f>IF(M54&lt;&gt;"",HOUR(M54),"")</f>
        <v/>
      </c>
      <c r="S54" s="109" t="str">
        <f>IF(M54&lt;&gt;"",MINUTE(M54),"")</f>
        <v/>
      </c>
      <c r="T54" s="110" t="str">
        <f t="shared" si="5"/>
        <v/>
      </c>
      <c r="U54" s="111" t="b">
        <f t="shared" si="6"/>
        <v>0</v>
      </c>
      <c r="V54" s="113"/>
      <c r="W54" s="110" t="str">
        <f>IF(M54&lt;&gt;"",IF(T54&lt;55,T54,IF(T54&lt;61,60,T54-60)),"")</f>
        <v/>
      </c>
      <c r="X54" s="113">
        <f>ROUNDDOWN(T55/60,0)</f>
        <v>0</v>
      </c>
      <c r="Y54" s="113"/>
      <c r="Z54" s="143"/>
      <c r="AA54" s="144"/>
      <c r="AB54" s="145"/>
      <c r="AD54" s="166"/>
      <c r="AE54" s="167"/>
      <c r="AF54" s="168"/>
      <c r="AG54" s="234"/>
      <c r="AH54" s="234"/>
      <c r="AI54" s="234"/>
      <c r="AJ54" s="234"/>
      <c r="AK54" s="106" t="str">
        <f t="shared" si="7"/>
        <v/>
      </c>
      <c r="AL54" s="107" t="str">
        <f t="shared" si="8"/>
        <v/>
      </c>
      <c r="AM54" s="107" t="str">
        <f t="shared" si="9"/>
        <v/>
      </c>
      <c r="AN54" s="107" t="str">
        <f t="shared" si="10"/>
        <v/>
      </c>
      <c r="AO54" s="235"/>
      <c r="AP54" s="235"/>
      <c r="AQ54" s="235"/>
      <c r="AR54" s="235"/>
      <c r="AS54" s="108" t="str">
        <f>IF(AO54&lt;&gt;"",AO54,"")</f>
        <v/>
      </c>
      <c r="AT54" s="109" t="str">
        <f>IF(AO54&lt;&gt;"",HOUR(AO54),"")</f>
        <v/>
      </c>
      <c r="AU54" s="109" t="str">
        <f>IF(AO54&lt;&gt;"",MINUTE(AO54),"")</f>
        <v/>
      </c>
      <c r="AV54" s="110" t="str">
        <f t="shared" si="11"/>
        <v/>
      </c>
      <c r="AW54" s="111" t="b">
        <f t="shared" si="12"/>
        <v>0</v>
      </c>
      <c r="AX54" s="113"/>
      <c r="AY54" s="110" t="str">
        <f>IF(AO54&lt;&gt;"",IF(AV54&lt;55,AV54,IF(AV54&lt;61,60,AV54-60)),"")</f>
        <v/>
      </c>
      <c r="AZ54" s="113">
        <f>ROUNDDOWN(AV55/60,0)</f>
        <v>0</v>
      </c>
      <c r="BA54" s="113"/>
      <c r="BB54" s="143"/>
      <c r="BC54" s="144"/>
      <c r="BD54" s="145"/>
      <c r="BF54" s="202" t="s">
        <v>91</v>
      </c>
      <c r="BG54" s="202"/>
      <c r="BH54" s="202"/>
      <c r="BI54" s="202"/>
      <c r="BJ54" s="202"/>
      <c r="BK54" s="202"/>
      <c r="BL54" s="202"/>
      <c r="BM54" s="202"/>
      <c r="BN54" s="202"/>
      <c r="BO54" s="202"/>
      <c r="BP54" s="202"/>
      <c r="BQ54" s="202"/>
      <c r="BR54" s="202"/>
      <c r="BS54" s="202"/>
      <c r="BT54" s="202"/>
      <c r="BU54" s="202"/>
      <c r="BV54" s="202"/>
      <c r="BW54" s="202"/>
      <c r="BX54" s="202"/>
      <c r="BY54" s="202"/>
      <c r="BZ54" s="202"/>
      <c r="CA54" s="202"/>
      <c r="CB54" s="202"/>
      <c r="CC54" s="202"/>
      <c r="CD54" s="202"/>
      <c r="CE54" s="202"/>
      <c r="CF54" s="202"/>
      <c r="CG54" s="202"/>
      <c r="CH54" s="202"/>
      <c r="CI54" s="202"/>
      <c r="CJ54" s="202"/>
    </row>
    <row r="55" spans="1:88" s="72" customFormat="1" ht="12.75" hidden="1" customHeight="1" x14ac:dyDescent="0.25">
      <c r="A55" s="62"/>
      <c r="B55" s="94"/>
      <c r="C55" s="95"/>
      <c r="D55" s="96"/>
      <c r="E55" s="63"/>
      <c r="F55" s="64"/>
      <c r="G55" s="64"/>
      <c r="H55" s="64"/>
      <c r="I55" s="103"/>
      <c r="J55" s="104"/>
      <c r="K55" s="104"/>
      <c r="L55" s="105"/>
      <c r="M55" s="66"/>
      <c r="N55" s="67"/>
      <c r="O55" s="67"/>
      <c r="P55" s="68"/>
      <c r="Q55" s="114"/>
      <c r="R55" s="115"/>
      <c r="S55" s="115"/>
      <c r="T55" s="110">
        <f>SUM(T52:T54)</f>
        <v>0</v>
      </c>
      <c r="U55" s="111">
        <f>SUM(U52:U54)</f>
        <v>0</v>
      </c>
      <c r="V55" s="116">
        <f>ROUNDDOWN(T55/60+U55,0)</f>
        <v>0</v>
      </c>
      <c r="W55" s="117">
        <f>SUM(W52:W54)</f>
        <v>0</v>
      </c>
      <c r="X55" s="118">
        <f>IF(T55&lt;60,T55,T55-(60*X54))</f>
        <v>0</v>
      </c>
      <c r="Y55" s="119">
        <f>IF(X55="",0,VLOOKUP(X55,calendar!$A$18:$B$28,2))</f>
        <v>0</v>
      </c>
      <c r="Z55" s="69"/>
      <c r="AA55" s="70"/>
      <c r="AB55" s="71"/>
      <c r="AD55" s="94"/>
      <c r="AE55" s="95"/>
      <c r="AF55" s="96"/>
      <c r="AG55" s="236"/>
      <c r="AH55" s="237"/>
      <c r="AI55" s="237"/>
      <c r="AJ55" s="237"/>
      <c r="AK55" s="108" t="str">
        <f t="shared" si="7"/>
        <v/>
      </c>
      <c r="AL55" s="109" t="str">
        <f t="shared" si="8"/>
        <v/>
      </c>
      <c r="AM55" s="109" t="str">
        <f t="shared" si="9"/>
        <v/>
      </c>
      <c r="AN55" s="109" t="str">
        <f t="shared" si="10"/>
        <v/>
      </c>
      <c r="AO55" s="238"/>
      <c r="AP55" s="239"/>
      <c r="AQ55" s="239"/>
      <c r="AR55" s="240"/>
      <c r="AS55" s="114"/>
      <c r="AT55" s="115"/>
      <c r="AU55" s="115"/>
      <c r="AV55" s="110">
        <f>SUM(AV52:AV54)</f>
        <v>0</v>
      </c>
      <c r="AW55" s="111">
        <f>SUM(AW52:AW54)</f>
        <v>0</v>
      </c>
      <c r="AX55" s="116">
        <f>ROUNDDOWN(AV55/60+AW55,0)</f>
        <v>0</v>
      </c>
      <c r="AY55" s="117">
        <f>SUM(AY52:AY54)</f>
        <v>0</v>
      </c>
      <c r="AZ55" s="118">
        <f>IF(AV55&lt;60,AV55,AV55-(60*AZ54))</f>
        <v>0</v>
      </c>
      <c r="BA55" s="119">
        <f>IF(AZ55="",0,VLOOKUP(AZ55,calendar!$A$18:$B$28,2))</f>
        <v>0</v>
      </c>
      <c r="BB55" s="69"/>
      <c r="BC55" s="70"/>
      <c r="BD55" s="71"/>
      <c r="BF55" s="202"/>
      <c r="BG55" s="202"/>
      <c r="BH55" s="202"/>
      <c r="BI55" s="202"/>
      <c r="BJ55" s="202"/>
      <c r="BK55" s="202"/>
      <c r="BL55" s="202"/>
      <c r="BM55" s="202"/>
      <c r="BN55" s="202"/>
      <c r="BO55" s="202"/>
      <c r="BP55" s="202"/>
      <c r="BQ55" s="202"/>
      <c r="BR55" s="202"/>
      <c r="BS55" s="202"/>
      <c r="BT55" s="202"/>
      <c r="BU55" s="202"/>
      <c r="BV55" s="202"/>
      <c r="BW55" s="202"/>
      <c r="BX55" s="202"/>
      <c r="BY55" s="202"/>
      <c r="BZ55" s="202"/>
      <c r="CA55" s="202"/>
      <c r="CB55" s="202"/>
      <c r="CC55" s="202"/>
      <c r="CD55" s="202"/>
      <c r="CE55" s="202"/>
      <c r="CF55" s="202"/>
      <c r="CG55" s="202"/>
      <c r="CH55" s="202"/>
      <c r="CI55" s="202"/>
      <c r="CJ55" s="202"/>
    </row>
    <row r="56" spans="1:88" x14ac:dyDescent="0.25">
      <c r="A56" s="211" t="s">
        <v>73</v>
      </c>
      <c r="B56" s="160">
        <f>calendar!$E22</f>
        <v>44455</v>
      </c>
      <c r="C56" s="161"/>
      <c r="D56" s="162"/>
      <c r="E56" s="187"/>
      <c r="F56" s="187"/>
      <c r="G56" s="187"/>
      <c r="H56" s="187"/>
      <c r="I56" s="97" t="str">
        <f t="shared" ref="I56:I66" si="13">IF(E56&lt;&gt;"",E56,"")</f>
        <v/>
      </c>
      <c r="J56" s="98" t="str">
        <f t="shared" ref="J56:J66" si="14">IF(E56&lt;&gt;"",HOUR(E56)+1,"")</f>
        <v/>
      </c>
      <c r="K56" s="98" t="str">
        <f t="shared" ref="K56:K66" si="15">IF(E56&lt;&gt;"",MINUTE(E56),"")</f>
        <v/>
      </c>
      <c r="L56" s="98" t="str">
        <f t="shared" ref="L56:L66" si="16">IF(E56&lt;&gt;"",60-K56,"")</f>
        <v/>
      </c>
      <c r="M56" s="136"/>
      <c r="N56" s="136"/>
      <c r="O56" s="136"/>
      <c r="P56" s="136"/>
      <c r="Q56" s="108" t="str">
        <f>IF(M56&lt;&gt;"",M56,"")</f>
        <v/>
      </c>
      <c r="R56" s="109" t="str">
        <f>IF(M56&lt;&gt;"",HOUR(M56),"")</f>
        <v/>
      </c>
      <c r="S56" s="109" t="str">
        <f>IF(M56&lt;&gt;"",MINUTE(M56),"")</f>
        <v/>
      </c>
      <c r="T56" s="110" t="str">
        <f t="shared" si="5"/>
        <v/>
      </c>
      <c r="U56" s="111" t="b">
        <f t="shared" si="6"/>
        <v>0</v>
      </c>
      <c r="V56" s="111"/>
      <c r="W56" s="110" t="str">
        <f>IF(M56&lt;&gt;"",IF(T56&lt;55,T56,IF(T56&lt;61,60,T56-60)),"")</f>
        <v/>
      </c>
      <c r="X56" s="111"/>
      <c r="Y56" s="111"/>
      <c r="Z56" s="137">
        <f>IF(Y59&gt;=0,V59+Y59,"")</f>
        <v>0</v>
      </c>
      <c r="AA56" s="138"/>
      <c r="AB56" s="139"/>
      <c r="AD56" s="160">
        <f>calendar!$E29</f>
        <v>44462</v>
      </c>
      <c r="AE56" s="161"/>
      <c r="AF56" s="162"/>
      <c r="AG56" s="187"/>
      <c r="AH56" s="187"/>
      <c r="AI56" s="187"/>
      <c r="AJ56" s="187"/>
      <c r="AK56" s="97" t="str">
        <f t="shared" si="7"/>
        <v/>
      </c>
      <c r="AL56" s="98" t="str">
        <f t="shared" si="8"/>
        <v/>
      </c>
      <c r="AM56" s="98" t="str">
        <f t="shared" si="9"/>
        <v/>
      </c>
      <c r="AN56" s="98" t="str">
        <f t="shared" si="10"/>
        <v/>
      </c>
      <c r="AO56" s="136"/>
      <c r="AP56" s="136"/>
      <c r="AQ56" s="136"/>
      <c r="AR56" s="136"/>
      <c r="AS56" s="108" t="str">
        <f>IF(AO56&lt;&gt;"",AO56,"")</f>
        <v/>
      </c>
      <c r="AT56" s="109" t="str">
        <f>IF(AO56&lt;&gt;"",HOUR(AO56),"")</f>
        <v/>
      </c>
      <c r="AU56" s="109" t="str">
        <f>IF(AO56&lt;&gt;"",MINUTE(AO56),"")</f>
        <v/>
      </c>
      <c r="AV56" s="110" t="str">
        <f t="shared" si="11"/>
        <v/>
      </c>
      <c r="AW56" s="111" t="b">
        <f t="shared" si="12"/>
        <v>0</v>
      </c>
      <c r="AX56" s="111"/>
      <c r="AY56" s="110" t="str">
        <f>IF(AO56&lt;&gt;"",IF(AV56&lt;55,AV56,IF(AV56&lt;61,60,AV56-60)),"")</f>
        <v/>
      </c>
      <c r="AZ56" s="111"/>
      <c r="BA56" s="111"/>
      <c r="BB56" s="137">
        <f>IF(BA59&gt;=0,AX59+BA59,"")</f>
        <v>0</v>
      </c>
      <c r="BC56" s="138"/>
      <c r="BD56" s="139"/>
      <c r="BF56" s="202"/>
      <c r="BG56" s="202"/>
      <c r="BH56" s="202"/>
      <c r="BI56" s="202"/>
      <c r="BJ56" s="202"/>
      <c r="BK56" s="202"/>
      <c r="BL56" s="202"/>
      <c r="BM56" s="202"/>
      <c r="BN56" s="202"/>
      <c r="BO56" s="202"/>
      <c r="BP56" s="202"/>
      <c r="BQ56" s="202"/>
      <c r="BR56" s="202"/>
      <c r="BS56" s="202"/>
      <c r="BT56" s="202"/>
      <c r="BU56" s="202"/>
      <c r="BV56" s="202"/>
      <c r="BW56" s="202"/>
      <c r="BX56" s="202"/>
      <c r="BY56" s="202"/>
      <c r="BZ56" s="202"/>
      <c r="CA56" s="202"/>
      <c r="CB56" s="202"/>
      <c r="CC56" s="202"/>
      <c r="CD56" s="202"/>
      <c r="CE56" s="202"/>
      <c r="CF56" s="202"/>
      <c r="CG56" s="202"/>
      <c r="CH56" s="202"/>
      <c r="CI56" s="202"/>
      <c r="CJ56" s="202"/>
    </row>
    <row r="57" spans="1:88" x14ac:dyDescent="0.25">
      <c r="A57" s="211"/>
      <c r="B57" s="163"/>
      <c r="C57" s="164"/>
      <c r="D57" s="165"/>
      <c r="E57" s="169"/>
      <c r="F57" s="169"/>
      <c r="G57" s="169"/>
      <c r="H57" s="169"/>
      <c r="I57" s="99" t="str">
        <f t="shared" si="13"/>
        <v/>
      </c>
      <c r="J57" s="100" t="str">
        <f t="shared" si="14"/>
        <v/>
      </c>
      <c r="K57" s="100" t="str">
        <f t="shared" si="15"/>
        <v/>
      </c>
      <c r="L57" s="100" t="str">
        <f t="shared" si="16"/>
        <v/>
      </c>
      <c r="M57" s="170"/>
      <c r="N57" s="170"/>
      <c r="O57" s="170"/>
      <c r="P57" s="170"/>
      <c r="Q57" s="108" t="str">
        <f>IF(M57&lt;&gt;"",M57,"")</f>
        <v/>
      </c>
      <c r="R57" s="109" t="str">
        <f>IF(M57&lt;&gt;"",HOUR(M57),"")</f>
        <v/>
      </c>
      <c r="S57" s="109" t="str">
        <f>IF(M57&lt;&gt;"",MINUTE(M57),"")</f>
        <v/>
      </c>
      <c r="T57" s="110" t="str">
        <f t="shared" si="5"/>
        <v/>
      </c>
      <c r="U57" s="111" t="b">
        <f t="shared" si="6"/>
        <v>0</v>
      </c>
      <c r="V57" s="112"/>
      <c r="W57" s="110" t="str">
        <f>IF(M57&lt;&gt;"",IF(T57&lt;55,T57,IF(T57&lt;61,60,T57-60)),"")</f>
        <v/>
      </c>
      <c r="X57" s="112"/>
      <c r="Y57" s="112"/>
      <c r="Z57" s="140"/>
      <c r="AA57" s="141"/>
      <c r="AB57" s="142"/>
      <c r="AD57" s="163"/>
      <c r="AE57" s="164"/>
      <c r="AF57" s="165"/>
      <c r="AG57" s="169"/>
      <c r="AH57" s="169"/>
      <c r="AI57" s="169"/>
      <c r="AJ57" s="169"/>
      <c r="AK57" s="99" t="str">
        <f t="shared" si="7"/>
        <v/>
      </c>
      <c r="AL57" s="100" t="str">
        <f t="shared" si="8"/>
        <v/>
      </c>
      <c r="AM57" s="100" t="str">
        <f t="shared" si="9"/>
        <v/>
      </c>
      <c r="AN57" s="100" t="str">
        <f t="shared" si="10"/>
        <v/>
      </c>
      <c r="AO57" s="170"/>
      <c r="AP57" s="170"/>
      <c r="AQ57" s="170"/>
      <c r="AR57" s="170"/>
      <c r="AS57" s="108" t="str">
        <f>IF(AO57&lt;&gt;"",AO57,"")</f>
        <v/>
      </c>
      <c r="AT57" s="109" t="str">
        <f>IF(AO57&lt;&gt;"",HOUR(AO57),"")</f>
        <v/>
      </c>
      <c r="AU57" s="109" t="str">
        <f>IF(AO57&lt;&gt;"",MINUTE(AO57),"")</f>
        <v/>
      </c>
      <c r="AV57" s="110" t="str">
        <f t="shared" si="11"/>
        <v/>
      </c>
      <c r="AW57" s="111" t="b">
        <f t="shared" si="12"/>
        <v>0</v>
      </c>
      <c r="AX57" s="112"/>
      <c r="AY57" s="110" t="str">
        <f>IF(AO57&lt;&gt;"",IF(AV57&lt;55,AV57,IF(AV57&lt;61,60,AV57-60)),"")</f>
        <v/>
      </c>
      <c r="AZ57" s="112"/>
      <c r="BA57" s="112"/>
      <c r="BB57" s="140"/>
      <c r="BC57" s="141"/>
      <c r="BD57" s="142"/>
      <c r="BF57" s="147" t="s">
        <v>92</v>
      </c>
      <c r="BG57" s="147"/>
      <c r="BH57" s="147"/>
      <c r="BI57" s="147"/>
      <c r="BJ57" s="147"/>
      <c r="BK57" s="147"/>
      <c r="BL57" s="147"/>
      <c r="BM57" s="147"/>
      <c r="BN57" s="147"/>
      <c r="BO57" s="147"/>
      <c r="BP57" s="147"/>
      <c r="BQ57" s="147"/>
      <c r="BR57" s="147"/>
      <c r="BS57" s="147"/>
      <c r="BT57" s="147"/>
      <c r="BU57" s="147"/>
      <c r="BV57" s="147"/>
      <c r="BW57" s="147"/>
      <c r="BX57" s="147"/>
      <c r="BY57" s="147"/>
      <c r="BZ57" s="147"/>
      <c r="CA57" s="147"/>
      <c r="CB57" s="147"/>
      <c r="CC57" s="147"/>
      <c r="CD57" s="147"/>
      <c r="CE57" s="147"/>
      <c r="CF57" s="147"/>
      <c r="CG57" s="147"/>
      <c r="CH57" s="147"/>
      <c r="CI57" s="147"/>
      <c r="CJ57" s="147"/>
    </row>
    <row r="58" spans="1:88" x14ac:dyDescent="0.25">
      <c r="A58" s="211"/>
      <c r="B58" s="166"/>
      <c r="C58" s="167"/>
      <c r="D58" s="168"/>
      <c r="E58" s="234"/>
      <c r="F58" s="234"/>
      <c r="G58" s="234"/>
      <c r="H58" s="234"/>
      <c r="I58" s="106" t="str">
        <f t="shared" si="13"/>
        <v/>
      </c>
      <c r="J58" s="107" t="str">
        <f t="shared" si="14"/>
        <v/>
      </c>
      <c r="K58" s="107" t="str">
        <f t="shared" si="15"/>
        <v/>
      </c>
      <c r="L58" s="107" t="str">
        <f t="shared" si="16"/>
        <v/>
      </c>
      <c r="M58" s="235"/>
      <c r="N58" s="235"/>
      <c r="O58" s="235"/>
      <c r="P58" s="235"/>
      <c r="Q58" s="108" t="str">
        <f>IF(M58&lt;&gt;"",M58,"")</f>
        <v/>
      </c>
      <c r="R58" s="109" t="str">
        <f>IF(M58&lt;&gt;"",HOUR(M58),"")</f>
        <v/>
      </c>
      <c r="S58" s="109" t="str">
        <f>IF(M58&lt;&gt;"",MINUTE(M58),"")</f>
        <v/>
      </c>
      <c r="T58" s="110" t="str">
        <f t="shared" si="5"/>
        <v/>
      </c>
      <c r="U58" s="111" t="b">
        <f t="shared" si="6"/>
        <v>0</v>
      </c>
      <c r="V58" s="113"/>
      <c r="W58" s="110" t="str">
        <f>IF(M58&lt;&gt;"",IF(T58&lt;55,T58,IF(T58&lt;61,60,T58-60)),"")</f>
        <v/>
      </c>
      <c r="X58" s="113">
        <f>ROUNDDOWN(T59/60,0)</f>
        <v>0</v>
      </c>
      <c r="Y58" s="113"/>
      <c r="Z58" s="143"/>
      <c r="AA58" s="144"/>
      <c r="AB58" s="145"/>
      <c r="AD58" s="166"/>
      <c r="AE58" s="167"/>
      <c r="AF58" s="168"/>
      <c r="AG58" s="234"/>
      <c r="AH58" s="234"/>
      <c r="AI58" s="234"/>
      <c r="AJ58" s="234"/>
      <c r="AK58" s="106" t="str">
        <f t="shared" si="7"/>
        <v/>
      </c>
      <c r="AL58" s="107" t="str">
        <f t="shared" si="8"/>
        <v/>
      </c>
      <c r="AM58" s="107" t="str">
        <f t="shared" si="9"/>
        <v/>
      </c>
      <c r="AN58" s="107" t="str">
        <f t="shared" si="10"/>
        <v/>
      </c>
      <c r="AO58" s="235"/>
      <c r="AP58" s="235"/>
      <c r="AQ58" s="235"/>
      <c r="AR58" s="235"/>
      <c r="AS58" s="108" t="str">
        <f>IF(AO58&lt;&gt;"",AO58,"")</f>
        <v/>
      </c>
      <c r="AT58" s="109" t="str">
        <f>IF(AO58&lt;&gt;"",HOUR(AO58),"")</f>
        <v/>
      </c>
      <c r="AU58" s="109" t="str">
        <f>IF(AO58&lt;&gt;"",MINUTE(AO58),"")</f>
        <v/>
      </c>
      <c r="AV58" s="110" t="str">
        <f t="shared" si="11"/>
        <v/>
      </c>
      <c r="AW58" s="111" t="b">
        <f t="shared" si="12"/>
        <v>0</v>
      </c>
      <c r="AX58" s="113"/>
      <c r="AY58" s="110" t="str">
        <f>IF(AO58&lt;&gt;"",IF(AV58&lt;55,AV58,IF(AV58&lt;61,60,AV58-60)),"")</f>
        <v/>
      </c>
      <c r="AZ58" s="113">
        <f>ROUNDDOWN(AV59/60,0)</f>
        <v>0</v>
      </c>
      <c r="BA58" s="113"/>
      <c r="BB58" s="143"/>
      <c r="BC58" s="144"/>
      <c r="BD58" s="145"/>
      <c r="BF58" s="44" t="s">
        <v>93</v>
      </c>
    </row>
    <row r="59" spans="1:88" s="72" customFormat="1" ht="12.75" hidden="1" customHeight="1" x14ac:dyDescent="0.25">
      <c r="A59" s="75"/>
      <c r="B59" s="94"/>
      <c r="C59" s="95"/>
      <c r="D59" s="96"/>
      <c r="E59" s="236"/>
      <c r="F59" s="237"/>
      <c r="G59" s="237"/>
      <c r="H59" s="237"/>
      <c r="I59" s="108" t="str">
        <f t="shared" si="13"/>
        <v/>
      </c>
      <c r="J59" s="109" t="str">
        <f t="shared" si="14"/>
        <v/>
      </c>
      <c r="K59" s="109" t="str">
        <f t="shared" si="15"/>
        <v/>
      </c>
      <c r="L59" s="109" t="str">
        <f t="shared" si="16"/>
        <v/>
      </c>
      <c r="M59" s="238"/>
      <c r="N59" s="239"/>
      <c r="O59" s="239"/>
      <c r="P59" s="240"/>
      <c r="Q59" s="114"/>
      <c r="R59" s="115"/>
      <c r="S59" s="115"/>
      <c r="T59" s="110">
        <f>SUM(T56:T58)</f>
        <v>0</v>
      </c>
      <c r="U59" s="111">
        <f>SUM(U56:U58)</f>
        <v>0</v>
      </c>
      <c r="V59" s="116">
        <f>ROUNDDOWN(T59/60+U59,0)</f>
        <v>0</v>
      </c>
      <c r="W59" s="117">
        <f>SUM(W56:W58)</f>
        <v>0</v>
      </c>
      <c r="X59" s="118">
        <f>IF(T59&lt;60,T59,T59-(60*X58))</f>
        <v>0</v>
      </c>
      <c r="Y59" s="119">
        <f>IF(X59="",0,VLOOKUP(X59,calendar!$A$18:$B$28,2))</f>
        <v>0</v>
      </c>
      <c r="Z59" s="69"/>
      <c r="AA59" s="70"/>
      <c r="AB59" s="71"/>
      <c r="AD59" s="94"/>
      <c r="AE59" s="95"/>
      <c r="AF59" s="96"/>
      <c r="AG59" s="236"/>
      <c r="AH59" s="237"/>
      <c r="AI59" s="237"/>
      <c r="AJ59" s="237"/>
      <c r="AK59" s="108" t="str">
        <f t="shared" si="7"/>
        <v/>
      </c>
      <c r="AL59" s="109" t="str">
        <f t="shared" si="8"/>
        <v/>
      </c>
      <c r="AM59" s="109" t="str">
        <f t="shared" si="9"/>
        <v/>
      </c>
      <c r="AN59" s="109" t="str">
        <f t="shared" si="10"/>
        <v/>
      </c>
      <c r="AO59" s="238"/>
      <c r="AP59" s="239"/>
      <c r="AQ59" s="239"/>
      <c r="AR59" s="240"/>
      <c r="AS59" s="114"/>
      <c r="AT59" s="115"/>
      <c r="AU59" s="115"/>
      <c r="AV59" s="110">
        <f>SUM(AV56:AV58)</f>
        <v>0</v>
      </c>
      <c r="AW59" s="111">
        <f>SUM(AW56:AW58)</f>
        <v>0</v>
      </c>
      <c r="AX59" s="116">
        <f>ROUNDDOWN(AV59/60+AW59,0)</f>
        <v>0</v>
      </c>
      <c r="AY59" s="117">
        <f>SUM(AY56:AY58)</f>
        <v>0</v>
      </c>
      <c r="AZ59" s="118">
        <f>IF(AV59&lt;60,AV59,AV59-(60*AZ58))</f>
        <v>0</v>
      </c>
      <c r="BA59" s="119">
        <f>IF(AZ59="",0,VLOOKUP(AZ59,calendar!$A$18:$B$28,2))</f>
        <v>0</v>
      </c>
      <c r="BB59" s="69"/>
      <c r="BC59" s="70"/>
      <c r="BD59" s="71"/>
      <c r="BF59" s="76"/>
    </row>
    <row r="60" spans="1:88" x14ac:dyDescent="0.25">
      <c r="A60" s="207" t="s">
        <v>79</v>
      </c>
      <c r="B60" s="160">
        <f>calendar!$E23</f>
        <v>44456</v>
      </c>
      <c r="C60" s="161"/>
      <c r="D60" s="162"/>
      <c r="E60" s="187"/>
      <c r="F60" s="187"/>
      <c r="G60" s="187"/>
      <c r="H60" s="187"/>
      <c r="I60" s="97" t="str">
        <f t="shared" si="13"/>
        <v/>
      </c>
      <c r="J60" s="98" t="str">
        <f t="shared" si="14"/>
        <v/>
      </c>
      <c r="K60" s="98" t="str">
        <f t="shared" si="15"/>
        <v/>
      </c>
      <c r="L60" s="98" t="str">
        <f t="shared" si="16"/>
        <v/>
      </c>
      <c r="M60" s="136"/>
      <c r="N60" s="136"/>
      <c r="O60" s="136"/>
      <c r="P60" s="136"/>
      <c r="Q60" s="108" t="str">
        <f>IF(M60&lt;&gt;"",M60,"")</f>
        <v/>
      </c>
      <c r="R60" s="109" t="str">
        <f>IF(M60&lt;&gt;"",HOUR(M60),"")</f>
        <v/>
      </c>
      <c r="S60" s="109" t="str">
        <f>IF(M60&lt;&gt;"",MINUTE(M60),"")</f>
        <v/>
      </c>
      <c r="T60" s="110" t="str">
        <f t="shared" si="5"/>
        <v/>
      </c>
      <c r="U60" s="111" t="b">
        <f t="shared" si="6"/>
        <v>0</v>
      </c>
      <c r="V60" s="111"/>
      <c r="W60" s="110" t="str">
        <f>IF(M60&lt;&gt;"",IF(T60&lt;55,T60,IF(T60&lt;61,60,T60-60)),"")</f>
        <v/>
      </c>
      <c r="X60" s="111"/>
      <c r="Y60" s="111"/>
      <c r="Z60" s="137">
        <f>IF(Y63&gt;=0,V63+Y63,"")</f>
        <v>0</v>
      </c>
      <c r="AA60" s="138"/>
      <c r="AB60" s="139"/>
      <c r="AD60" s="160">
        <f>calendar!$E30</f>
        <v>44463</v>
      </c>
      <c r="AE60" s="161"/>
      <c r="AF60" s="162"/>
      <c r="AG60" s="187"/>
      <c r="AH60" s="187"/>
      <c r="AI60" s="187"/>
      <c r="AJ60" s="187"/>
      <c r="AK60" s="97" t="str">
        <f t="shared" si="7"/>
        <v/>
      </c>
      <c r="AL60" s="98" t="str">
        <f t="shared" si="8"/>
        <v/>
      </c>
      <c r="AM60" s="98" t="str">
        <f t="shared" si="9"/>
        <v/>
      </c>
      <c r="AN60" s="98" t="str">
        <f t="shared" si="10"/>
        <v/>
      </c>
      <c r="AO60" s="136"/>
      <c r="AP60" s="136"/>
      <c r="AQ60" s="136"/>
      <c r="AR60" s="136"/>
      <c r="AS60" s="108" t="str">
        <f>IF(AO60&lt;&gt;"",AO60,"")</f>
        <v/>
      </c>
      <c r="AT60" s="109" t="str">
        <f>IF(AO60&lt;&gt;"",HOUR(AO60),"")</f>
        <v/>
      </c>
      <c r="AU60" s="109" t="str">
        <f>IF(AO60&lt;&gt;"",MINUTE(AO60),"")</f>
        <v/>
      </c>
      <c r="AV60" s="110" t="str">
        <f t="shared" si="11"/>
        <v/>
      </c>
      <c r="AW60" s="111" t="b">
        <f t="shared" si="12"/>
        <v>0</v>
      </c>
      <c r="AX60" s="111"/>
      <c r="AY60" s="110" t="str">
        <f>IF(AO60&lt;&gt;"",IF(AV60&lt;55,AV60,IF(AV60&lt;61,60,AV60-60)),"")</f>
        <v/>
      </c>
      <c r="AZ60" s="111"/>
      <c r="BA60" s="111"/>
      <c r="BB60" s="137">
        <f>IF(BA63&gt;=0,AX63+BA63,"")</f>
        <v>0</v>
      </c>
      <c r="BC60" s="138"/>
      <c r="BD60" s="139"/>
      <c r="BF60" s="147" t="s">
        <v>94</v>
      </c>
      <c r="BG60" s="147"/>
      <c r="BH60" s="147"/>
      <c r="BI60" s="147"/>
      <c r="BJ60" s="147"/>
      <c r="BK60" s="147"/>
      <c r="BL60" s="147"/>
      <c r="BM60" s="147"/>
      <c r="BN60" s="147"/>
      <c r="BO60" s="147"/>
      <c r="BP60" s="147"/>
      <c r="BQ60" s="147"/>
      <c r="BR60" s="147"/>
      <c r="BS60" s="147"/>
      <c r="BT60" s="147"/>
      <c r="BU60" s="147"/>
      <c r="BV60" s="147"/>
      <c r="BW60" s="147"/>
      <c r="BX60" s="147"/>
      <c r="BY60" s="147"/>
      <c r="BZ60" s="147"/>
      <c r="CA60" s="147"/>
      <c r="CB60" s="147"/>
      <c r="CC60" s="147"/>
      <c r="CD60" s="147"/>
      <c r="CE60" s="147"/>
      <c r="CF60" s="147"/>
      <c r="CG60" s="147"/>
      <c r="CH60" s="147"/>
      <c r="CI60" s="147"/>
      <c r="CJ60" s="147"/>
    </row>
    <row r="61" spans="1:88" x14ac:dyDescent="0.25">
      <c r="A61" s="207"/>
      <c r="B61" s="163"/>
      <c r="C61" s="164"/>
      <c r="D61" s="165"/>
      <c r="E61" s="169"/>
      <c r="F61" s="169"/>
      <c r="G61" s="169"/>
      <c r="H61" s="169"/>
      <c r="I61" s="99" t="str">
        <f t="shared" si="13"/>
        <v/>
      </c>
      <c r="J61" s="100" t="str">
        <f t="shared" si="14"/>
        <v/>
      </c>
      <c r="K61" s="100" t="str">
        <f t="shared" si="15"/>
        <v/>
      </c>
      <c r="L61" s="100" t="str">
        <f t="shared" si="16"/>
        <v/>
      </c>
      <c r="M61" s="170"/>
      <c r="N61" s="170"/>
      <c r="O61" s="170"/>
      <c r="P61" s="170"/>
      <c r="Q61" s="108" t="str">
        <f>IF(M61&lt;&gt;"",M61,"")</f>
        <v/>
      </c>
      <c r="R61" s="109" t="str">
        <f>IF(M61&lt;&gt;"",HOUR(M61),"")</f>
        <v/>
      </c>
      <c r="S61" s="109" t="str">
        <f>IF(M61&lt;&gt;"",MINUTE(M61),"")</f>
        <v/>
      </c>
      <c r="T61" s="110" t="str">
        <f t="shared" si="5"/>
        <v/>
      </c>
      <c r="U61" s="111" t="b">
        <f t="shared" si="6"/>
        <v>0</v>
      </c>
      <c r="V61" s="112"/>
      <c r="W61" s="110" t="str">
        <f>IF(M61&lt;&gt;"",IF(T61&lt;55,T61,IF(T61&lt;61,60,T61-60)),"")</f>
        <v/>
      </c>
      <c r="X61" s="112"/>
      <c r="Y61" s="112"/>
      <c r="Z61" s="140"/>
      <c r="AA61" s="141"/>
      <c r="AB61" s="142"/>
      <c r="AD61" s="163"/>
      <c r="AE61" s="164"/>
      <c r="AF61" s="165"/>
      <c r="AG61" s="169"/>
      <c r="AH61" s="169"/>
      <c r="AI61" s="169"/>
      <c r="AJ61" s="169"/>
      <c r="AK61" s="99" t="str">
        <f t="shared" si="7"/>
        <v/>
      </c>
      <c r="AL61" s="100" t="str">
        <f t="shared" si="8"/>
        <v/>
      </c>
      <c r="AM61" s="100" t="str">
        <f t="shared" si="9"/>
        <v/>
      </c>
      <c r="AN61" s="100" t="str">
        <f t="shared" si="10"/>
        <v/>
      </c>
      <c r="AO61" s="170"/>
      <c r="AP61" s="170"/>
      <c r="AQ61" s="170"/>
      <c r="AR61" s="170"/>
      <c r="AS61" s="108" t="str">
        <f>IF(AO61&lt;&gt;"",AO61,"")</f>
        <v/>
      </c>
      <c r="AT61" s="109" t="str">
        <f>IF(AO61&lt;&gt;"",HOUR(AO61),"")</f>
        <v/>
      </c>
      <c r="AU61" s="109" t="str">
        <f>IF(AO61&lt;&gt;"",MINUTE(AO61),"")</f>
        <v/>
      </c>
      <c r="AV61" s="110" t="str">
        <f t="shared" si="11"/>
        <v/>
      </c>
      <c r="AW61" s="111" t="b">
        <f t="shared" si="12"/>
        <v>0</v>
      </c>
      <c r="AX61" s="112"/>
      <c r="AY61" s="110" t="str">
        <f>IF(AO61&lt;&gt;"",IF(AV61&lt;55,AV61,IF(AV61&lt;61,60,AV61-60)),"")</f>
        <v/>
      </c>
      <c r="AZ61" s="112"/>
      <c r="BA61" s="112"/>
      <c r="BB61" s="140"/>
      <c r="BC61" s="141"/>
      <c r="BD61" s="142"/>
      <c r="BF61" s="147"/>
      <c r="BG61" s="147"/>
      <c r="BH61" s="147"/>
      <c r="BI61" s="147"/>
      <c r="BJ61" s="147"/>
      <c r="BK61" s="147"/>
      <c r="BL61" s="147"/>
      <c r="BM61" s="147"/>
      <c r="BN61" s="147"/>
      <c r="BO61" s="147"/>
      <c r="BP61" s="147"/>
      <c r="BQ61" s="147"/>
      <c r="BR61" s="147"/>
      <c r="BS61" s="147"/>
      <c r="BT61" s="147"/>
      <c r="BU61" s="147"/>
      <c r="BV61" s="147"/>
      <c r="BW61" s="147"/>
      <c r="BX61" s="147"/>
      <c r="BY61" s="147"/>
      <c r="BZ61" s="147"/>
      <c r="CA61" s="147"/>
      <c r="CB61" s="147"/>
      <c r="CC61" s="147"/>
      <c r="CD61" s="147"/>
      <c r="CE61" s="147"/>
      <c r="CF61" s="147"/>
      <c r="CG61" s="147"/>
      <c r="CH61" s="147"/>
      <c r="CI61" s="147"/>
      <c r="CJ61" s="147"/>
    </row>
    <row r="62" spans="1:88" x14ac:dyDescent="0.25">
      <c r="A62" s="207"/>
      <c r="B62" s="166"/>
      <c r="C62" s="167"/>
      <c r="D62" s="168"/>
      <c r="E62" s="234"/>
      <c r="F62" s="234"/>
      <c r="G62" s="234"/>
      <c r="H62" s="234"/>
      <c r="I62" s="106" t="str">
        <f t="shared" si="13"/>
        <v/>
      </c>
      <c r="J62" s="107" t="str">
        <f t="shared" si="14"/>
        <v/>
      </c>
      <c r="K62" s="107" t="str">
        <f t="shared" si="15"/>
        <v/>
      </c>
      <c r="L62" s="107" t="str">
        <f t="shared" si="16"/>
        <v/>
      </c>
      <c r="M62" s="235"/>
      <c r="N62" s="235"/>
      <c r="O62" s="235"/>
      <c r="P62" s="235"/>
      <c r="Q62" s="108" t="str">
        <f>IF(M62&lt;&gt;"",M62,"")</f>
        <v/>
      </c>
      <c r="R62" s="109" t="str">
        <f>IF(M62&lt;&gt;"",HOUR(M62),"")</f>
        <v/>
      </c>
      <c r="S62" s="109" t="str">
        <f>IF(M62&lt;&gt;"",MINUTE(M62),"")</f>
        <v/>
      </c>
      <c r="T62" s="110" t="str">
        <f t="shared" si="5"/>
        <v/>
      </c>
      <c r="U62" s="111" t="b">
        <f t="shared" si="6"/>
        <v>0</v>
      </c>
      <c r="V62" s="113"/>
      <c r="W62" s="110" t="str">
        <f>IF(M62&lt;&gt;"",IF(T62&lt;55,T62,IF(T62&lt;61,60,T62-60)),"")</f>
        <v/>
      </c>
      <c r="X62" s="113">
        <f>ROUNDDOWN(T63/60,0)</f>
        <v>0</v>
      </c>
      <c r="Y62" s="113"/>
      <c r="Z62" s="143"/>
      <c r="AA62" s="144"/>
      <c r="AB62" s="145"/>
      <c r="AD62" s="166"/>
      <c r="AE62" s="167"/>
      <c r="AF62" s="168"/>
      <c r="AG62" s="234"/>
      <c r="AH62" s="234"/>
      <c r="AI62" s="234"/>
      <c r="AJ62" s="234"/>
      <c r="AK62" s="106" t="str">
        <f t="shared" si="7"/>
        <v/>
      </c>
      <c r="AL62" s="107" t="str">
        <f t="shared" si="8"/>
        <v/>
      </c>
      <c r="AM62" s="107" t="str">
        <f t="shared" si="9"/>
        <v/>
      </c>
      <c r="AN62" s="107" t="str">
        <f t="shared" si="10"/>
        <v/>
      </c>
      <c r="AO62" s="235"/>
      <c r="AP62" s="235"/>
      <c r="AQ62" s="235"/>
      <c r="AR62" s="235"/>
      <c r="AS62" s="108" t="str">
        <f>IF(AO62&lt;&gt;"",AO62,"")</f>
        <v/>
      </c>
      <c r="AT62" s="109" t="str">
        <f>IF(AO62&lt;&gt;"",HOUR(AO62),"")</f>
        <v/>
      </c>
      <c r="AU62" s="109" t="str">
        <f>IF(AO62&lt;&gt;"",MINUTE(AO62),"")</f>
        <v/>
      </c>
      <c r="AV62" s="110" t="str">
        <f t="shared" si="11"/>
        <v/>
      </c>
      <c r="AW62" s="111" t="b">
        <f t="shared" si="12"/>
        <v>0</v>
      </c>
      <c r="AX62" s="113"/>
      <c r="AY62" s="110" t="str">
        <f>IF(AO62&lt;&gt;"",IF(AV62&lt;55,AV62,IF(AV62&lt;61,60,AV62-60)),"")</f>
        <v/>
      </c>
      <c r="AZ62" s="113">
        <f>ROUNDDOWN(AV63/60,0)</f>
        <v>0</v>
      </c>
      <c r="BA62" s="113"/>
      <c r="BB62" s="143"/>
      <c r="BC62" s="144"/>
      <c r="BD62" s="145"/>
      <c r="BF62" s="147"/>
      <c r="BG62" s="147"/>
      <c r="BH62" s="147"/>
      <c r="BI62" s="147"/>
      <c r="BJ62" s="147"/>
      <c r="BK62" s="147"/>
      <c r="BL62" s="147"/>
      <c r="BM62" s="147"/>
      <c r="BN62" s="147"/>
      <c r="BO62" s="147"/>
      <c r="BP62" s="147"/>
      <c r="BQ62" s="147"/>
      <c r="BR62" s="147"/>
      <c r="BS62" s="147"/>
      <c r="BT62" s="147"/>
      <c r="BU62" s="147"/>
      <c r="BV62" s="147"/>
      <c r="BW62" s="147"/>
      <c r="BX62" s="147"/>
      <c r="BY62" s="147"/>
      <c r="BZ62" s="147"/>
      <c r="CA62" s="147"/>
      <c r="CB62" s="147"/>
      <c r="CC62" s="147"/>
      <c r="CD62" s="147"/>
      <c r="CE62" s="147"/>
      <c r="CF62" s="147"/>
      <c r="CG62" s="147"/>
      <c r="CH62" s="147"/>
      <c r="CI62" s="147"/>
      <c r="CJ62" s="147"/>
    </row>
    <row r="63" spans="1:88" s="72" customFormat="1" ht="12.75" hidden="1" customHeight="1" x14ac:dyDescent="0.25">
      <c r="A63" s="62"/>
      <c r="B63" s="94"/>
      <c r="C63" s="95"/>
      <c r="D63" s="96"/>
      <c r="E63" s="236"/>
      <c r="F63" s="237"/>
      <c r="G63" s="237"/>
      <c r="H63" s="237"/>
      <c r="I63" s="108" t="str">
        <f t="shared" si="13"/>
        <v/>
      </c>
      <c r="J63" s="109" t="str">
        <f t="shared" si="14"/>
        <v/>
      </c>
      <c r="K63" s="109" t="str">
        <f t="shared" si="15"/>
        <v/>
      </c>
      <c r="L63" s="109" t="str">
        <f t="shared" si="16"/>
        <v/>
      </c>
      <c r="M63" s="238"/>
      <c r="N63" s="239"/>
      <c r="O63" s="239"/>
      <c r="P63" s="240"/>
      <c r="Q63" s="114"/>
      <c r="R63" s="115"/>
      <c r="S63" s="115"/>
      <c r="T63" s="110">
        <f>SUM(T60:T62)</f>
        <v>0</v>
      </c>
      <c r="U63" s="111">
        <f>SUM(U60:U62)</f>
        <v>0</v>
      </c>
      <c r="V63" s="116">
        <f>ROUNDDOWN(T63/60+U63,0)</f>
        <v>0</v>
      </c>
      <c r="W63" s="117">
        <f>SUM(W60:W62)</f>
        <v>0</v>
      </c>
      <c r="X63" s="118">
        <f>IF(T63&lt;60,T63,T63-(60*X62))</f>
        <v>0</v>
      </c>
      <c r="Y63" s="119">
        <f>IF(X63="",0,VLOOKUP(X63,calendar!$A$18:$B$28,2))</f>
        <v>0</v>
      </c>
      <c r="Z63" s="69"/>
      <c r="AA63" s="70"/>
      <c r="AB63" s="71"/>
      <c r="AD63" s="94"/>
      <c r="AE63" s="95"/>
      <c r="AF63" s="96"/>
      <c r="AG63" s="236"/>
      <c r="AH63" s="237"/>
      <c r="AI63" s="237"/>
      <c r="AJ63" s="237"/>
      <c r="AK63" s="108" t="str">
        <f t="shared" si="7"/>
        <v/>
      </c>
      <c r="AL63" s="109" t="str">
        <f t="shared" si="8"/>
        <v/>
      </c>
      <c r="AM63" s="109" t="str">
        <f t="shared" si="9"/>
        <v/>
      </c>
      <c r="AN63" s="109" t="str">
        <f t="shared" si="10"/>
        <v/>
      </c>
      <c r="AO63" s="238"/>
      <c r="AP63" s="239"/>
      <c r="AQ63" s="239"/>
      <c r="AR63" s="240"/>
      <c r="AS63" s="114"/>
      <c r="AT63" s="115"/>
      <c r="AU63" s="115"/>
      <c r="AV63" s="110">
        <f>SUM(AV60:AV62)</f>
        <v>0</v>
      </c>
      <c r="AW63" s="111">
        <f>SUM(AW60:AW62)</f>
        <v>0</v>
      </c>
      <c r="AX63" s="116">
        <f>ROUNDDOWN(AV63/60+AW63,0)</f>
        <v>0</v>
      </c>
      <c r="AY63" s="117">
        <f>SUM(AY60:AY62)</f>
        <v>0</v>
      </c>
      <c r="AZ63" s="118">
        <f>IF(AV63&lt;60,AV63,AV63-(60*AZ62))</f>
        <v>0</v>
      </c>
      <c r="BA63" s="119">
        <f>IF(AZ63="",0,VLOOKUP(AZ63,calendar!$A$18:$B$28,2))</f>
        <v>0</v>
      </c>
      <c r="BB63" s="69"/>
      <c r="BC63" s="70"/>
      <c r="BD63" s="71"/>
      <c r="BF63" s="147"/>
      <c r="BG63" s="147"/>
      <c r="BH63" s="147"/>
      <c r="BI63" s="147"/>
      <c r="BJ63" s="147"/>
      <c r="BK63" s="147"/>
      <c r="BL63" s="147"/>
      <c r="BM63" s="147"/>
      <c r="BN63" s="147"/>
      <c r="BO63" s="147"/>
      <c r="BP63" s="147"/>
      <c r="BQ63" s="147"/>
      <c r="BR63" s="147"/>
      <c r="BS63" s="147"/>
      <c r="BT63" s="147"/>
      <c r="BU63" s="147"/>
      <c r="BV63" s="147"/>
      <c r="BW63" s="147"/>
      <c r="BX63" s="147"/>
      <c r="BY63" s="147"/>
      <c r="BZ63" s="147"/>
      <c r="CA63" s="147"/>
      <c r="CB63" s="147"/>
      <c r="CC63" s="147"/>
      <c r="CD63" s="147"/>
      <c r="CE63" s="147"/>
      <c r="CF63" s="147"/>
      <c r="CG63" s="147"/>
      <c r="CH63" s="147"/>
      <c r="CI63" s="147"/>
      <c r="CJ63" s="147"/>
    </row>
    <row r="64" spans="1:88" x14ac:dyDescent="0.25">
      <c r="A64" s="207" t="s">
        <v>66</v>
      </c>
      <c r="B64" s="160">
        <f>calendar!$E24</f>
        <v>44457</v>
      </c>
      <c r="C64" s="161"/>
      <c r="D64" s="162"/>
      <c r="E64" s="187"/>
      <c r="F64" s="187"/>
      <c r="G64" s="187"/>
      <c r="H64" s="187"/>
      <c r="I64" s="97" t="str">
        <f t="shared" si="13"/>
        <v/>
      </c>
      <c r="J64" s="98" t="str">
        <f t="shared" si="14"/>
        <v/>
      </c>
      <c r="K64" s="98" t="str">
        <f t="shared" si="15"/>
        <v/>
      </c>
      <c r="L64" s="98" t="str">
        <f t="shared" si="16"/>
        <v/>
      </c>
      <c r="M64" s="136"/>
      <c r="N64" s="136"/>
      <c r="O64" s="136"/>
      <c r="P64" s="136"/>
      <c r="Q64" s="108" t="str">
        <f>IF(M64&lt;&gt;"",M64,"")</f>
        <v/>
      </c>
      <c r="R64" s="109" t="str">
        <f>IF(M64&lt;&gt;"",HOUR(M64),"")</f>
        <v/>
      </c>
      <c r="S64" s="109" t="str">
        <f>IF(M64&lt;&gt;"",MINUTE(M64),"")</f>
        <v/>
      </c>
      <c r="T64" s="110" t="str">
        <f t="shared" si="5"/>
        <v/>
      </c>
      <c r="U64" s="111" t="b">
        <f t="shared" si="6"/>
        <v>0</v>
      </c>
      <c r="V64" s="111"/>
      <c r="W64" s="110" t="str">
        <f>IF(M64&lt;&gt;"",IF(T64&lt;55,T64,IF(T64&lt;61,60,T64-60)),"")</f>
        <v/>
      </c>
      <c r="X64" s="111"/>
      <c r="Y64" s="111"/>
      <c r="Z64" s="137">
        <f>IF(Y67&gt;=0,V67+Y67,"")</f>
        <v>0</v>
      </c>
      <c r="AA64" s="138"/>
      <c r="AB64" s="139"/>
      <c r="AD64" s="160">
        <f>calendar!$E31</f>
        <v>44464</v>
      </c>
      <c r="AE64" s="161"/>
      <c r="AF64" s="162"/>
      <c r="AG64" s="187"/>
      <c r="AH64" s="187"/>
      <c r="AI64" s="187"/>
      <c r="AJ64" s="187"/>
      <c r="AK64" s="97" t="str">
        <f t="shared" si="7"/>
        <v/>
      </c>
      <c r="AL64" s="98" t="str">
        <f t="shared" si="8"/>
        <v/>
      </c>
      <c r="AM64" s="98" t="str">
        <f t="shared" si="9"/>
        <v/>
      </c>
      <c r="AN64" s="98" t="str">
        <f t="shared" si="10"/>
        <v/>
      </c>
      <c r="AO64" s="136"/>
      <c r="AP64" s="136"/>
      <c r="AQ64" s="136"/>
      <c r="AR64" s="136"/>
      <c r="AS64" s="108" t="str">
        <f>IF(AO64&lt;&gt;"",AO64,"")</f>
        <v/>
      </c>
      <c r="AT64" s="109" t="str">
        <f>IF(AO64&lt;&gt;"",HOUR(AO64),"")</f>
        <v/>
      </c>
      <c r="AU64" s="109" t="str">
        <f>IF(AO64&lt;&gt;"",MINUTE(AO64),"")</f>
        <v/>
      </c>
      <c r="AV64" s="110" t="str">
        <f t="shared" si="11"/>
        <v/>
      </c>
      <c r="AW64" s="111" t="b">
        <f t="shared" si="12"/>
        <v>0</v>
      </c>
      <c r="AX64" s="111"/>
      <c r="AY64" s="110" t="str">
        <f>IF(AO64&lt;&gt;"",IF(AV64&lt;55,AV64,IF(AV64&lt;61,60,AV64-60)),"")</f>
        <v/>
      </c>
      <c r="AZ64" s="111"/>
      <c r="BA64" s="111"/>
      <c r="BB64" s="137">
        <f>IF(BA67&gt;=0,AX67+BA67,"")</f>
        <v>0</v>
      </c>
      <c r="BC64" s="138"/>
      <c r="BD64" s="139"/>
      <c r="BF64" s="147"/>
      <c r="BG64" s="147"/>
      <c r="BH64" s="147"/>
      <c r="BI64" s="147"/>
      <c r="BJ64" s="147"/>
      <c r="BK64" s="147"/>
      <c r="BL64" s="147"/>
      <c r="BM64" s="147"/>
      <c r="BN64" s="147"/>
      <c r="BO64" s="147"/>
      <c r="BP64" s="147"/>
      <c r="BQ64" s="147"/>
      <c r="BR64" s="147"/>
      <c r="BS64" s="147"/>
      <c r="BT64" s="147"/>
      <c r="BU64" s="147"/>
      <c r="BV64" s="147"/>
      <c r="BW64" s="147"/>
      <c r="BX64" s="147"/>
      <c r="BY64" s="147"/>
      <c r="BZ64" s="147"/>
      <c r="CA64" s="147"/>
      <c r="CB64" s="147"/>
      <c r="CC64" s="147"/>
      <c r="CD64" s="147"/>
      <c r="CE64" s="147"/>
      <c r="CF64" s="147"/>
      <c r="CG64" s="147"/>
      <c r="CH64" s="147"/>
      <c r="CI64" s="147"/>
      <c r="CJ64" s="147"/>
    </row>
    <row r="65" spans="1:88" x14ac:dyDescent="0.25">
      <c r="A65" s="207"/>
      <c r="B65" s="163"/>
      <c r="C65" s="164"/>
      <c r="D65" s="165"/>
      <c r="E65" s="169"/>
      <c r="F65" s="169"/>
      <c r="G65" s="169"/>
      <c r="H65" s="169"/>
      <c r="I65" s="99" t="str">
        <f t="shared" si="13"/>
        <v/>
      </c>
      <c r="J65" s="100" t="str">
        <f t="shared" si="14"/>
        <v/>
      </c>
      <c r="K65" s="100" t="str">
        <f t="shared" si="15"/>
        <v/>
      </c>
      <c r="L65" s="100" t="str">
        <f t="shared" si="16"/>
        <v/>
      </c>
      <c r="M65" s="170"/>
      <c r="N65" s="170"/>
      <c r="O65" s="170"/>
      <c r="P65" s="170"/>
      <c r="Q65" s="108" t="str">
        <f>IF(M65&lt;&gt;"",M65,"")</f>
        <v/>
      </c>
      <c r="R65" s="109" t="str">
        <f>IF(M65&lt;&gt;"",HOUR(M65),"")</f>
        <v/>
      </c>
      <c r="S65" s="109" t="str">
        <f>IF(M65&lt;&gt;"",MINUTE(M65),"")</f>
        <v/>
      </c>
      <c r="T65" s="110" t="str">
        <f t="shared" si="5"/>
        <v/>
      </c>
      <c r="U65" s="111" t="b">
        <f t="shared" si="6"/>
        <v>0</v>
      </c>
      <c r="V65" s="112"/>
      <c r="W65" s="110" t="str">
        <f>IF(M65&lt;&gt;"",IF(T65&lt;55,T65,IF(T65&lt;61,60,T65-60)),"")</f>
        <v/>
      </c>
      <c r="X65" s="112"/>
      <c r="Y65" s="112"/>
      <c r="Z65" s="140"/>
      <c r="AA65" s="141"/>
      <c r="AB65" s="142"/>
      <c r="AD65" s="163"/>
      <c r="AE65" s="164"/>
      <c r="AF65" s="165"/>
      <c r="AG65" s="169"/>
      <c r="AH65" s="169"/>
      <c r="AI65" s="169"/>
      <c r="AJ65" s="169"/>
      <c r="AK65" s="99" t="str">
        <f t="shared" si="7"/>
        <v/>
      </c>
      <c r="AL65" s="100" t="str">
        <f t="shared" si="8"/>
        <v/>
      </c>
      <c r="AM65" s="100" t="str">
        <f t="shared" si="9"/>
        <v/>
      </c>
      <c r="AN65" s="100" t="str">
        <f t="shared" si="10"/>
        <v/>
      </c>
      <c r="AO65" s="170"/>
      <c r="AP65" s="170"/>
      <c r="AQ65" s="170"/>
      <c r="AR65" s="170"/>
      <c r="AS65" s="108" t="str">
        <f>IF(AO65&lt;&gt;"",AO65,"")</f>
        <v/>
      </c>
      <c r="AT65" s="109" t="str">
        <f>IF(AO65&lt;&gt;"",HOUR(AO65),"")</f>
        <v/>
      </c>
      <c r="AU65" s="109" t="str">
        <f>IF(AO65&lt;&gt;"",MINUTE(AO65),"")</f>
        <v/>
      </c>
      <c r="AV65" s="110" t="str">
        <f t="shared" si="11"/>
        <v/>
      </c>
      <c r="AW65" s="111" t="b">
        <f t="shared" si="12"/>
        <v>0</v>
      </c>
      <c r="AX65" s="112"/>
      <c r="AY65" s="110" t="str">
        <f>IF(AO65&lt;&gt;"",IF(AV65&lt;55,AV65,IF(AV65&lt;61,60,AV65-60)),"")</f>
        <v/>
      </c>
      <c r="AZ65" s="112"/>
      <c r="BA65" s="112"/>
      <c r="BB65" s="140"/>
      <c r="BC65" s="141"/>
      <c r="BD65" s="142"/>
      <c r="BF65" s="45" t="s">
        <v>95</v>
      </c>
    </row>
    <row r="66" spans="1:88" x14ac:dyDescent="0.25">
      <c r="A66" s="207"/>
      <c r="B66" s="166"/>
      <c r="C66" s="167"/>
      <c r="D66" s="168"/>
      <c r="E66" s="188"/>
      <c r="F66" s="188"/>
      <c r="G66" s="188"/>
      <c r="H66" s="188"/>
      <c r="I66" s="101" t="str">
        <f t="shared" si="13"/>
        <v/>
      </c>
      <c r="J66" s="102" t="str">
        <f t="shared" si="14"/>
        <v/>
      </c>
      <c r="K66" s="102" t="str">
        <f t="shared" si="15"/>
        <v/>
      </c>
      <c r="L66" s="102" t="str">
        <f t="shared" si="16"/>
        <v/>
      </c>
      <c r="M66" s="189"/>
      <c r="N66" s="189"/>
      <c r="O66" s="189"/>
      <c r="P66" s="189"/>
      <c r="Q66" s="108" t="str">
        <f>IF(M66&lt;&gt;"",M66,"")</f>
        <v/>
      </c>
      <c r="R66" s="109" t="str">
        <f>IF(M66&lt;&gt;"",HOUR(M66),"")</f>
        <v/>
      </c>
      <c r="S66" s="109" t="str">
        <f>IF(M66&lt;&gt;"",MINUTE(M66),"")</f>
        <v/>
      </c>
      <c r="T66" s="110" t="str">
        <f t="shared" si="5"/>
        <v/>
      </c>
      <c r="U66" s="111" t="b">
        <f t="shared" si="6"/>
        <v>0</v>
      </c>
      <c r="V66" s="113"/>
      <c r="W66" s="110" t="str">
        <f>IF(M66&lt;&gt;"",IF(T66&lt;55,T66,IF(T66&lt;61,60,T66-60)),"")</f>
        <v/>
      </c>
      <c r="X66" s="113">
        <f>ROUNDDOWN(T67/60,0)</f>
        <v>0</v>
      </c>
      <c r="Y66" s="113"/>
      <c r="Z66" s="143"/>
      <c r="AA66" s="144"/>
      <c r="AB66" s="145"/>
      <c r="AD66" s="166"/>
      <c r="AE66" s="167"/>
      <c r="AF66" s="168"/>
      <c r="AG66" s="188"/>
      <c r="AH66" s="188"/>
      <c r="AI66" s="188"/>
      <c r="AJ66" s="188"/>
      <c r="AK66" s="101" t="str">
        <f t="shared" si="7"/>
        <v/>
      </c>
      <c r="AL66" s="102" t="str">
        <f t="shared" si="8"/>
        <v/>
      </c>
      <c r="AM66" s="102" t="str">
        <f t="shared" si="9"/>
        <v/>
      </c>
      <c r="AN66" s="102" t="str">
        <f t="shared" si="10"/>
        <v/>
      </c>
      <c r="AO66" s="189"/>
      <c r="AP66" s="189"/>
      <c r="AQ66" s="189"/>
      <c r="AR66" s="189"/>
      <c r="AS66" s="108" t="str">
        <f>IF(AO66&lt;&gt;"",AO66,"")</f>
        <v/>
      </c>
      <c r="AT66" s="109" t="str">
        <f>IF(AO66&lt;&gt;"",HOUR(AO66),"")</f>
        <v/>
      </c>
      <c r="AU66" s="109" t="str">
        <f>IF(AO66&lt;&gt;"",MINUTE(AO66),"")</f>
        <v/>
      </c>
      <c r="AV66" s="110" t="str">
        <f t="shared" si="11"/>
        <v/>
      </c>
      <c r="AW66" s="111" t="b">
        <f t="shared" si="12"/>
        <v>0</v>
      </c>
      <c r="AX66" s="113"/>
      <c r="AY66" s="110" t="str">
        <f>IF(AO66&lt;&gt;"",IF(AV66&lt;55,AV66,IF(AV66&lt;61,60,AV66-60)),"")</f>
        <v/>
      </c>
      <c r="AZ66" s="113">
        <f>ROUNDDOWN(AV67/60,0)</f>
        <v>0</v>
      </c>
      <c r="BA66" s="113"/>
      <c r="BB66" s="143"/>
      <c r="BC66" s="144"/>
      <c r="BD66" s="145"/>
    </row>
    <row r="67" spans="1:88" s="72" customFormat="1" hidden="1" x14ac:dyDescent="0.25">
      <c r="A67" s="77"/>
      <c r="B67" s="78"/>
      <c r="C67" s="79"/>
      <c r="D67" s="79"/>
      <c r="E67" s="80"/>
      <c r="F67" s="80"/>
      <c r="G67" s="80"/>
      <c r="H67" s="80"/>
      <c r="I67" s="114"/>
      <c r="J67" s="115"/>
      <c r="K67" s="115"/>
      <c r="L67" s="126"/>
      <c r="M67" s="81"/>
      <c r="N67" s="81"/>
      <c r="O67" s="81"/>
      <c r="P67" s="82"/>
      <c r="Q67" s="114"/>
      <c r="R67" s="115"/>
      <c r="S67" s="115"/>
      <c r="T67" s="121">
        <f>SUM(T64:T66)</f>
        <v>0</v>
      </c>
      <c r="U67" s="121">
        <f>SUM(U64:U66)</f>
        <v>0</v>
      </c>
      <c r="V67" s="116">
        <f>ROUNDDOWN(T67/60+U67,0)</f>
        <v>0</v>
      </c>
      <c r="W67" s="117">
        <f>SUM(W64:W66)</f>
        <v>0</v>
      </c>
      <c r="X67" s="118">
        <f>IF(T67&lt;60,T67,T67-(60*X66))</f>
        <v>0</v>
      </c>
      <c r="Y67" s="119">
        <f>IF(X67="",0,VLOOKUP(X67,calendar!$A$18:$B$28,2))</f>
        <v>0</v>
      </c>
      <c r="Z67" s="83"/>
      <c r="AA67" s="84"/>
      <c r="AB67" s="85"/>
      <c r="AD67" s="78"/>
      <c r="AE67" s="79"/>
      <c r="AF67" s="79"/>
      <c r="AG67" s="80"/>
      <c r="AH67" s="80"/>
      <c r="AI67" s="80"/>
      <c r="AJ67" s="80"/>
      <c r="AK67" s="114"/>
      <c r="AL67" s="115"/>
      <c r="AM67" s="115"/>
      <c r="AN67" s="126"/>
      <c r="AO67" s="81"/>
      <c r="AP67" s="81"/>
      <c r="AQ67" s="81"/>
      <c r="AR67" s="82"/>
      <c r="AS67" s="114"/>
      <c r="AT67" s="115"/>
      <c r="AU67" s="115"/>
      <c r="AV67" s="121">
        <f>SUM(AV64:AV66)</f>
        <v>0</v>
      </c>
      <c r="AW67" s="121">
        <f>SUM(AW64:AW66)</f>
        <v>0</v>
      </c>
      <c r="AX67" s="116">
        <f>ROUNDDOWN(AV67/60+AW67,0)</f>
        <v>0</v>
      </c>
      <c r="AY67" s="117">
        <f>SUM(AY64:AY66)</f>
        <v>0</v>
      </c>
      <c r="AZ67" s="118">
        <f>IF(AV67&lt;60,AV67,AV67-(60*AZ66))</f>
        <v>0</v>
      </c>
      <c r="BA67" s="119">
        <f>IF(AZ67="",0,VLOOKUP(AZ67,calendar!$A$18:$B$28,2))</f>
        <v>0</v>
      </c>
      <c r="BB67" s="83"/>
      <c r="BC67" s="84"/>
      <c r="BD67" s="85"/>
    </row>
    <row r="68" spans="1:88" ht="18" x14ac:dyDescent="0.35">
      <c r="A68" s="41"/>
      <c r="B68" s="208" t="s">
        <v>82</v>
      </c>
      <c r="C68" s="209"/>
      <c r="D68" s="209"/>
      <c r="E68" s="209"/>
      <c r="F68" s="209"/>
      <c r="G68" s="209"/>
      <c r="H68" s="209"/>
      <c r="I68" s="209"/>
      <c r="J68" s="209"/>
      <c r="K68" s="209"/>
      <c r="L68" s="209"/>
      <c r="M68" s="209"/>
      <c r="N68" s="209"/>
      <c r="O68" s="209"/>
      <c r="P68" s="210"/>
      <c r="Q68" s="131"/>
      <c r="R68" s="131"/>
      <c r="S68" s="131"/>
      <c r="T68" s="131"/>
      <c r="U68" s="131"/>
      <c r="V68" s="131"/>
      <c r="W68" s="131"/>
      <c r="X68" s="131"/>
      <c r="Y68" s="131"/>
      <c r="Z68" s="174">
        <f>SUM(Z40:Z66)</f>
        <v>0</v>
      </c>
      <c r="AA68" s="175"/>
      <c r="AB68" s="176"/>
      <c r="AC68" s="46"/>
      <c r="AD68" s="208" t="s">
        <v>82</v>
      </c>
      <c r="AE68" s="209"/>
      <c r="AF68" s="209"/>
      <c r="AG68" s="209"/>
      <c r="AH68" s="209"/>
      <c r="AI68" s="209"/>
      <c r="AJ68" s="209"/>
      <c r="AK68" s="209"/>
      <c r="AL68" s="209"/>
      <c r="AM68" s="209"/>
      <c r="AN68" s="209"/>
      <c r="AO68" s="209"/>
      <c r="AP68" s="209"/>
      <c r="AQ68" s="209"/>
      <c r="AR68" s="210"/>
      <c r="AS68" s="131"/>
      <c r="AT68" s="131"/>
      <c r="AU68" s="131"/>
      <c r="AV68" s="131"/>
      <c r="AW68" s="131"/>
      <c r="AX68" s="131"/>
      <c r="AY68" s="131"/>
      <c r="AZ68" s="131"/>
      <c r="BA68" s="131"/>
      <c r="BB68" s="174">
        <f>SUM(BB40:BB66)</f>
        <v>0</v>
      </c>
      <c r="BC68" s="175"/>
      <c r="BD68" s="176"/>
      <c r="BF68" s="241"/>
      <c r="BG68" s="241"/>
      <c r="BH68" s="241"/>
      <c r="BI68" s="241"/>
      <c r="BJ68" s="241"/>
      <c r="BK68" s="241"/>
      <c r="BL68" s="241"/>
      <c r="BM68" s="241"/>
      <c r="BN68" s="241"/>
      <c r="BO68" s="241"/>
      <c r="BP68" s="241"/>
      <c r="BQ68" s="241"/>
      <c r="BR68" s="241"/>
      <c r="BS68" s="241"/>
      <c r="BT68" s="241"/>
      <c r="BU68" s="241"/>
      <c r="BV68" s="241"/>
      <c r="BW68" s="241"/>
      <c r="BX68" s="241"/>
      <c r="BY68" s="241"/>
      <c r="BZ68" s="241"/>
      <c r="CA68" s="241"/>
      <c r="CB68" s="241"/>
      <c r="CC68" s="241"/>
      <c r="CD68" s="241"/>
      <c r="CE68" s="241"/>
      <c r="CF68" s="241"/>
      <c r="CG68" s="241"/>
      <c r="CH68" s="241"/>
      <c r="CI68" s="241"/>
      <c r="CJ68" s="241"/>
    </row>
    <row r="69" spans="1:88" x14ac:dyDescent="0.25">
      <c r="BF69" s="47" t="s">
        <v>96</v>
      </c>
      <c r="CC69" s="48" t="s">
        <v>45</v>
      </c>
    </row>
    <row r="70" spans="1:88" ht="18" x14ac:dyDescent="0.35">
      <c r="A70" s="244" t="s">
        <v>97</v>
      </c>
      <c r="B70" s="245"/>
      <c r="C70" s="245"/>
      <c r="D70" s="245"/>
      <c r="E70" s="245"/>
      <c r="F70" s="245"/>
      <c r="G70" s="245"/>
      <c r="H70" s="245"/>
      <c r="I70" s="245"/>
      <c r="J70" s="245"/>
      <c r="K70" s="245"/>
      <c r="L70" s="245"/>
      <c r="M70" s="245"/>
      <c r="N70" s="245"/>
      <c r="O70" s="245"/>
      <c r="P70" s="245"/>
      <c r="Q70" s="245"/>
      <c r="R70" s="245"/>
      <c r="S70" s="245"/>
      <c r="T70" s="245"/>
      <c r="U70" s="245"/>
      <c r="V70" s="245"/>
      <c r="W70" s="245"/>
      <c r="X70" s="245"/>
      <c r="Y70" s="245"/>
      <c r="Z70" s="245"/>
      <c r="AA70" s="245"/>
      <c r="AB70" s="245"/>
      <c r="AC70" s="245"/>
      <c r="AD70" s="245"/>
      <c r="AE70" s="245"/>
      <c r="AF70" s="245"/>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50"/>
      <c r="BE70" s="51"/>
      <c r="BF70" s="241"/>
      <c r="BG70" s="241"/>
      <c r="BH70" s="241"/>
      <c r="BI70" s="241"/>
      <c r="BJ70" s="241"/>
      <c r="BK70" s="241"/>
      <c r="BL70" s="241"/>
      <c r="BM70" s="241"/>
      <c r="BN70" s="241"/>
      <c r="BO70" s="241"/>
      <c r="BP70" s="241"/>
      <c r="BQ70" s="241"/>
      <c r="BR70" s="241"/>
      <c r="BS70" s="241"/>
      <c r="BT70" s="241"/>
      <c r="BU70" s="241"/>
      <c r="BV70" s="241"/>
      <c r="BW70" s="241"/>
      <c r="BX70" s="241"/>
      <c r="BY70" s="241"/>
      <c r="BZ70" s="241"/>
      <c r="CA70" s="241"/>
      <c r="CB70" s="241"/>
      <c r="CC70" s="241"/>
      <c r="CD70" s="241"/>
      <c r="CE70" s="241"/>
      <c r="CF70" s="241"/>
      <c r="CG70" s="241"/>
      <c r="CH70" s="241"/>
      <c r="CI70" s="241"/>
      <c r="CJ70" s="241"/>
    </row>
    <row r="71" spans="1:88" x14ac:dyDescent="0.25">
      <c r="A71" s="52" t="s">
        <v>98</v>
      </c>
      <c r="B71" s="53"/>
      <c r="C71" s="53"/>
      <c r="D71" s="53"/>
      <c r="E71" s="53"/>
      <c r="F71" s="130"/>
      <c r="G71" s="242"/>
      <c r="H71" s="242"/>
      <c r="I71" s="242"/>
      <c r="J71" s="242"/>
      <c r="K71" s="242"/>
      <c r="L71" s="242"/>
      <c r="M71" s="242"/>
      <c r="N71" s="242"/>
      <c r="O71" s="242"/>
      <c r="P71" s="242"/>
      <c r="Q71" s="242"/>
      <c r="R71" s="242"/>
      <c r="S71" s="242"/>
      <c r="T71" s="242"/>
      <c r="U71" s="242"/>
      <c r="V71" s="242"/>
      <c r="W71" s="242"/>
      <c r="X71" s="242"/>
      <c r="Y71" s="242"/>
      <c r="Z71" s="242"/>
      <c r="AA71" s="242"/>
      <c r="AB71" s="242"/>
      <c r="AC71" s="130"/>
      <c r="AD71" s="54" t="s">
        <v>99</v>
      </c>
      <c r="AE71" s="130"/>
      <c r="AF71" s="46"/>
      <c r="AG71" s="46"/>
      <c r="AH71" s="46"/>
      <c r="AI71" s="46"/>
      <c r="AJ71" s="243"/>
      <c r="AK71" s="243"/>
      <c r="AL71" s="243"/>
      <c r="AM71" s="243"/>
      <c r="AN71" s="243"/>
      <c r="AO71" s="243"/>
      <c r="AP71" s="243"/>
      <c r="AQ71" s="243"/>
      <c r="AR71" s="243"/>
      <c r="AS71" s="243"/>
      <c r="AT71" s="243"/>
      <c r="AU71" s="243"/>
      <c r="AV71" s="243"/>
      <c r="AW71" s="243"/>
      <c r="AX71" s="243"/>
      <c r="AY71" s="243"/>
      <c r="AZ71" s="243"/>
      <c r="BA71" s="243"/>
      <c r="BB71" s="243"/>
      <c r="BC71" s="243"/>
      <c r="BD71" s="55"/>
      <c r="BE71" s="51"/>
      <c r="BF71" s="47" t="s">
        <v>100</v>
      </c>
      <c r="CC71" s="48" t="s">
        <v>45</v>
      </c>
    </row>
  </sheetData>
  <sheetProtection password="C95C" sheet="1" objects="1" scenarios="1" selectLockedCells="1"/>
  <mergeCells count="329">
    <mergeCell ref="AO46:AR46"/>
    <mergeCell ref="BB44:BD46"/>
    <mergeCell ref="AG45:AJ45"/>
    <mergeCell ref="AO45:AR45"/>
    <mergeCell ref="AG40:AJ40"/>
    <mergeCell ref="AO40:AR40"/>
    <mergeCell ref="AG63:AJ63"/>
    <mergeCell ref="AO63:AR63"/>
    <mergeCell ref="AG43:AJ43"/>
    <mergeCell ref="AO43:AR43"/>
    <mergeCell ref="AG47:AJ47"/>
    <mergeCell ref="AO47:AR47"/>
    <mergeCell ref="AG48:AJ48"/>
    <mergeCell ref="AO48:AR48"/>
    <mergeCell ref="AG50:AJ50"/>
    <mergeCell ref="AO50:AR50"/>
    <mergeCell ref="AG42:AJ42"/>
    <mergeCell ref="AO42:AR42"/>
    <mergeCell ref="BB52:BD54"/>
    <mergeCell ref="AG53:AJ53"/>
    <mergeCell ref="AO53:AR53"/>
    <mergeCell ref="AG54:AJ54"/>
    <mergeCell ref="AG56:AJ56"/>
    <mergeCell ref="BB60:BD62"/>
    <mergeCell ref="BF68:CJ68"/>
    <mergeCell ref="BF70:CJ70"/>
    <mergeCell ref="G71:AB71"/>
    <mergeCell ref="AJ71:BC71"/>
    <mergeCell ref="A70:AF70"/>
    <mergeCell ref="AD68:AR68"/>
    <mergeCell ref="BB68:BD68"/>
    <mergeCell ref="B68:P68"/>
    <mergeCell ref="Z68:AB68"/>
    <mergeCell ref="AO59:AR59"/>
    <mergeCell ref="Z64:AB66"/>
    <mergeCell ref="Z60:AB62"/>
    <mergeCell ref="Z56:AB58"/>
    <mergeCell ref="AO56:AR56"/>
    <mergeCell ref="BB56:BD58"/>
    <mergeCell ref="AG57:AJ57"/>
    <mergeCell ref="BB48:BD50"/>
    <mergeCell ref="AG49:AJ49"/>
    <mergeCell ref="AO49:AR49"/>
    <mergeCell ref="BB64:BD66"/>
    <mergeCell ref="AG65:AJ65"/>
    <mergeCell ref="AO65:AR65"/>
    <mergeCell ref="AG66:AJ66"/>
    <mergeCell ref="AO66:AR66"/>
    <mergeCell ref="AD64:AF66"/>
    <mergeCell ref="AG64:AJ64"/>
    <mergeCell ref="AO64:AR64"/>
    <mergeCell ref="AO58:AR58"/>
    <mergeCell ref="Z48:AB50"/>
    <mergeCell ref="Z52:AB54"/>
    <mergeCell ref="AD44:AF46"/>
    <mergeCell ref="AG44:AJ44"/>
    <mergeCell ref="AO54:AR54"/>
    <mergeCell ref="AO44:AR44"/>
    <mergeCell ref="AD48:AF50"/>
    <mergeCell ref="AD52:AF54"/>
    <mergeCell ref="AG52:AJ52"/>
    <mergeCell ref="AO52:AR52"/>
    <mergeCell ref="AD60:AF62"/>
    <mergeCell ref="AG60:AJ60"/>
    <mergeCell ref="AO60:AR60"/>
    <mergeCell ref="AD56:AF58"/>
    <mergeCell ref="AO62:AR62"/>
    <mergeCell ref="AO57:AR57"/>
    <mergeCell ref="AG58:AJ58"/>
    <mergeCell ref="AG51:AJ51"/>
    <mergeCell ref="AO51:AR51"/>
    <mergeCell ref="AG55:AJ55"/>
    <mergeCell ref="AO55:AR55"/>
    <mergeCell ref="AG59:AJ59"/>
    <mergeCell ref="AG61:AJ61"/>
    <mergeCell ref="AO61:AR61"/>
    <mergeCell ref="AG62:AJ62"/>
    <mergeCell ref="AG46:AJ46"/>
    <mergeCell ref="M53:P53"/>
    <mergeCell ref="E54:H54"/>
    <mergeCell ref="M54:P54"/>
    <mergeCell ref="A64:A66"/>
    <mergeCell ref="B64:D66"/>
    <mergeCell ref="E64:H64"/>
    <mergeCell ref="M64:P64"/>
    <mergeCell ref="E65:H65"/>
    <mergeCell ref="M65:P65"/>
    <mergeCell ref="E66:H66"/>
    <mergeCell ref="M66:P66"/>
    <mergeCell ref="A60:A62"/>
    <mergeCell ref="B60:D62"/>
    <mergeCell ref="E60:H60"/>
    <mergeCell ref="M60:P60"/>
    <mergeCell ref="E61:H61"/>
    <mergeCell ref="M61:P61"/>
    <mergeCell ref="E62:H62"/>
    <mergeCell ref="M62:P62"/>
    <mergeCell ref="E63:H63"/>
    <mergeCell ref="M63:P63"/>
    <mergeCell ref="E59:H59"/>
    <mergeCell ref="M59:P59"/>
    <mergeCell ref="AD37:AR37"/>
    <mergeCell ref="M46:P46"/>
    <mergeCell ref="A40:A42"/>
    <mergeCell ref="A56:A58"/>
    <mergeCell ref="B56:D58"/>
    <mergeCell ref="E56:H56"/>
    <mergeCell ref="M56:P56"/>
    <mergeCell ref="E57:H57"/>
    <mergeCell ref="M57:P57"/>
    <mergeCell ref="E58:H58"/>
    <mergeCell ref="M58:P58"/>
    <mergeCell ref="A48:A50"/>
    <mergeCell ref="B48:D50"/>
    <mergeCell ref="E48:H48"/>
    <mergeCell ref="M48:P48"/>
    <mergeCell ref="E49:H49"/>
    <mergeCell ref="M49:P49"/>
    <mergeCell ref="E50:H50"/>
    <mergeCell ref="M50:P50"/>
    <mergeCell ref="A52:A54"/>
    <mergeCell ref="B52:D54"/>
    <mergeCell ref="E52:H52"/>
    <mergeCell ref="M52:P52"/>
    <mergeCell ref="E53:H53"/>
    <mergeCell ref="E40:H40"/>
    <mergeCell ref="M40:P40"/>
    <mergeCell ref="E41:H41"/>
    <mergeCell ref="M41:P41"/>
    <mergeCell ref="E42:H42"/>
    <mergeCell ref="M42:P42"/>
    <mergeCell ref="B38:AB38"/>
    <mergeCell ref="B39:D39"/>
    <mergeCell ref="E39:H39"/>
    <mergeCell ref="M39:P39"/>
    <mergeCell ref="Z39:AB39"/>
    <mergeCell ref="Z40:AB42"/>
    <mergeCell ref="AG10:AJ10"/>
    <mergeCell ref="AD29:AF31"/>
    <mergeCell ref="AO29:AR29"/>
    <mergeCell ref="AO30:AR30"/>
    <mergeCell ref="AG31:AJ31"/>
    <mergeCell ref="AO31:AR31"/>
    <mergeCell ref="AG29:AJ29"/>
    <mergeCell ref="BB33:BD35"/>
    <mergeCell ref="AG34:AJ34"/>
    <mergeCell ref="AO34:AR34"/>
    <mergeCell ref="AG35:AJ35"/>
    <mergeCell ref="AO35:AR35"/>
    <mergeCell ref="AO33:AR33"/>
    <mergeCell ref="AO26:AR26"/>
    <mergeCell ref="AG27:AJ27"/>
    <mergeCell ref="AO27:AR27"/>
    <mergeCell ref="BB25:BD27"/>
    <mergeCell ref="AG11:AJ11"/>
    <mergeCell ref="AO11:AR11"/>
    <mergeCell ref="AD33:AF35"/>
    <mergeCell ref="AG33:AJ33"/>
    <mergeCell ref="BB29:BD31"/>
    <mergeCell ref="AG30:AJ30"/>
    <mergeCell ref="CA3:CJ3"/>
    <mergeCell ref="BI3:BP3"/>
    <mergeCell ref="BJ5:BP5"/>
    <mergeCell ref="AA4:BC4"/>
    <mergeCell ref="D3:BC3"/>
    <mergeCell ref="D5:BC5"/>
    <mergeCell ref="F4:N4"/>
    <mergeCell ref="CF4:CJ7"/>
    <mergeCell ref="CA4:CD7"/>
    <mergeCell ref="BR3:BY3"/>
    <mergeCell ref="BO4:BP4"/>
    <mergeCell ref="BR5:BY5"/>
    <mergeCell ref="B7:AB7"/>
    <mergeCell ref="AD7:BD7"/>
    <mergeCell ref="Z29:AB31"/>
    <mergeCell ref="M21:P21"/>
    <mergeCell ref="Z21:AB23"/>
    <mergeCell ref="E22:H22"/>
    <mergeCell ref="M23:P23"/>
    <mergeCell ref="M19:P19"/>
    <mergeCell ref="AG18:AJ18"/>
    <mergeCell ref="AO18:AR18"/>
    <mergeCell ref="AG19:AJ19"/>
    <mergeCell ref="AO19:AR19"/>
    <mergeCell ref="AG26:AJ26"/>
    <mergeCell ref="B8:D8"/>
    <mergeCell ref="E8:H8"/>
    <mergeCell ref="AG8:AJ8"/>
    <mergeCell ref="AO21:AR21"/>
    <mergeCell ref="A25:A27"/>
    <mergeCell ref="B25:D27"/>
    <mergeCell ref="E25:H25"/>
    <mergeCell ref="M25:P25"/>
    <mergeCell ref="Z25:AB27"/>
    <mergeCell ref="E26:H26"/>
    <mergeCell ref="A17:A19"/>
    <mergeCell ref="B17:D19"/>
    <mergeCell ref="E17:H17"/>
    <mergeCell ref="M17:P17"/>
    <mergeCell ref="M22:P22"/>
    <mergeCell ref="E23:H23"/>
    <mergeCell ref="Z17:AB19"/>
    <mergeCell ref="E18:H18"/>
    <mergeCell ref="M18:P18"/>
    <mergeCell ref="E19:H19"/>
    <mergeCell ref="A21:A23"/>
    <mergeCell ref="AO8:AR8"/>
    <mergeCell ref="AG17:AJ17"/>
    <mergeCell ref="AO10:AR10"/>
    <mergeCell ref="Z44:AB46"/>
    <mergeCell ref="Z33:AB35"/>
    <mergeCell ref="A29:A31"/>
    <mergeCell ref="B29:D31"/>
    <mergeCell ref="E29:H29"/>
    <mergeCell ref="M29:P29"/>
    <mergeCell ref="E30:H30"/>
    <mergeCell ref="M30:P30"/>
    <mergeCell ref="E31:H31"/>
    <mergeCell ref="M31:P31"/>
    <mergeCell ref="A33:A35"/>
    <mergeCell ref="B33:D35"/>
    <mergeCell ref="E33:H33"/>
    <mergeCell ref="M33:P33"/>
    <mergeCell ref="B37:P37"/>
    <mergeCell ref="Z37:AB37"/>
    <mergeCell ref="A44:A46"/>
    <mergeCell ref="B44:D46"/>
    <mergeCell ref="E44:H44"/>
    <mergeCell ref="M44:P44"/>
    <mergeCell ref="E45:H45"/>
    <mergeCell ref="E34:H34"/>
    <mergeCell ref="M34:P34"/>
    <mergeCell ref="M45:P45"/>
    <mergeCell ref="E46:H46"/>
    <mergeCell ref="A13:A15"/>
    <mergeCell ref="B13:D15"/>
    <mergeCell ref="E13:H13"/>
    <mergeCell ref="M13:P13"/>
    <mergeCell ref="M15:P15"/>
    <mergeCell ref="E15:H15"/>
    <mergeCell ref="A9:A11"/>
    <mergeCell ref="B9:D11"/>
    <mergeCell ref="E9:H9"/>
    <mergeCell ref="M9:P9"/>
    <mergeCell ref="E10:H10"/>
    <mergeCell ref="E11:H11"/>
    <mergeCell ref="M10:P10"/>
    <mergeCell ref="M11:P11"/>
    <mergeCell ref="M26:P26"/>
    <mergeCell ref="E27:H27"/>
    <mergeCell ref="M27:P27"/>
    <mergeCell ref="E14:H14"/>
    <mergeCell ref="B21:D23"/>
    <mergeCell ref="E21:H21"/>
    <mergeCell ref="E35:H35"/>
    <mergeCell ref="M35:P35"/>
    <mergeCell ref="B40:D42"/>
    <mergeCell ref="BF60:CJ64"/>
    <mergeCell ref="BF15:BS15"/>
    <mergeCell ref="BF57:CJ57"/>
    <mergeCell ref="BF54:CJ56"/>
    <mergeCell ref="BF50:CJ50"/>
    <mergeCell ref="BF17:BS17"/>
    <mergeCell ref="BF16:BS16"/>
    <mergeCell ref="M8:P8"/>
    <mergeCell ref="Z8:AB8"/>
    <mergeCell ref="Z9:AB11"/>
    <mergeCell ref="AD17:AF19"/>
    <mergeCell ref="BF19:BR19"/>
    <mergeCell ref="Z13:AB15"/>
    <mergeCell ref="M14:P14"/>
    <mergeCell ref="AD13:AF15"/>
    <mergeCell ref="AG13:AJ13"/>
    <mergeCell ref="AO13:AR13"/>
    <mergeCell ref="BB13:BD15"/>
    <mergeCell ref="AG14:AJ14"/>
    <mergeCell ref="AO14:AR14"/>
    <mergeCell ref="AD9:AF11"/>
    <mergeCell ref="AG9:AJ9"/>
    <mergeCell ref="BB21:BD23"/>
    <mergeCell ref="AG22:AJ22"/>
    <mergeCell ref="BF8:BU8"/>
    <mergeCell ref="BF9:BU9"/>
    <mergeCell ref="BF10:BU10"/>
    <mergeCell ref="CF8:CJ8"/>
    <mergeCell ref="AD21:AF23"/>
    <mergeCell ref="AG21:AJ21"/>
    <mergeCell ref="AD25:AF27"/>
    <mergeCell ref="AG25:AJ25"/>
    <mergeCell ref="AG15:AJ15"/>
    <mergeCell ref="AO15:AR15"/>
    <mergeCell ref="AO17:AR17"/>
    <mergeCell ref="AO25:AR25"/>
    <mergeCell ref="CF11:CJ11"/>
    <mergeCell ref="BF11:CE11"/>
    <mergeCell ref="AO22:AR22"/>
    <mergeCell ref="AG23:AJ23"/>
    <mergeCell ref="AO23:AR23"/>
    <mergeCell ref="BV10:BZ10"/>
    <mergeCell ref="CA10:CE10"/>
    <mergeCell ref="CA9:CE9"/>
    <mergeCell ref="BV9:BZ9"/>
    <mergeCell ref="AD8:AF8"/>
    <mergeCell ref="BB8:BD8"/>
    <mergeCell ref="BB17:BD19"/>
    <mergeCell ref="AO9:AR9"/>
    <mergeCell ref="BB9:BD11"/>
    <mergeCell ref="CF9:CJ9"/>
    <mergeCell ref="CF10:CJ10"/>
    <mergeCell ref="BF33:CJ38"/>
    <mergeCell ref="BF52:CJ53"/>
    <mergeCell ref="BT16:CA16"/>
    <mergeCell ref="BT17:CA17"/>
    <mergeCell ref="BT15:CA15"/>
    <mergeCell ref="BF44:CJ45"/>
    <mergeCell ref="BF20:CJ30"/>
    <mergeCell ref="BF40:CJ42"/>
    <mergeCell ref="BF46:CJ49"/>
    <mergeCell ref="BF18:BR18"/>
    <mergeCell ref="AD38:BD38"/>
    <mergeCell ref="AD40:AF42"/>
    <mergeCell ref="BB40:BD42"/>
    <mergeCell ref="AG41:AJ41"/>
    <mergeCell ref="AO41:AR41"/>
    <mergeCell ref="AG39:AJ39"/>
    <mergeCell ref="AO39:AR39"/>
    <mergeCell ref="AD39:AF39"/>
    <mergeCell ref="BB37:BD37"/>
    <mergeCell ref="BB39:BD39"/>
  </mergeCells>
  <phoneticPr fontId="0" type="noConversion"/>
  <pageMargins left="0.25" right="0.25" top="0.75" bottom="0.75" header="0.3" footer="0.3"/>
  <pageSetup scale="94" fitToWidth="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calendar</vt:lpstr>
      <vt:lpstr>UPO23</vt:lpstr>
      <vt:lpstr>calendar!beg_date</vt:lpstr>
      <vt:lpstr>calendar!day_of_week</vt:lpstr>
      <vt:lpstr>calendar!No_days</vt:lpstr>
      <vt:lpstr>calendar!prior_mo</vt:lpstr>
    </vt:vector>
  </TitlesOfParts>
  <Manager/>
  <Company>UNT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Curry Searle</dc:creator>
  <cp:keywords/>
  <dc:description/>
  <cp:lastModifiedBy>Petrusky, Rebecca</cp:lastModifiedBy>
  <cp:revision/>
  <cp:lastPrinted>2020-11-13T19:28:33Z</cp:lastPrinted>
  <dcterms:created xsi:type="dcterms:W3CDTF">1998-01-23T15:24:09Z</dcterms:created>
  <dcterms:modified xsi:type="dcterms:W3CDTF">2021-09-22T14:10:47Z</dcterms:modified>
  <cp:category/>
  <cp:contentStatus/>
</cp:coreProperties>
</file>